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lauco.troncone\Desktop\Consip\Aggiornamento_prezzi\Aggiornamento prezzi EE\EE18\VARIABILE\"/>
    </mc:Choice>
  </mc:AlternateContent>
  <bookViews>
    <workbookView xWindow="0" yWindow="0" windowWidth="19200" windowHeight="7710" tabRatio="826" firstSheet="3" activeTab="5"/>
  </bookViews>
  <sheets>
    <sheet name="SOMMARIO" sheetId="2" r:id="rId1"/>
    <sheet name="OPZIONE VERDE" sheetId="26" r:id="rId2"/>
    <sheet name="BASI D'ASTA e PERDITE DI RETE" sheetId="5" r:id="rId3"/>
    <sheet name="PUNIndex e PUN per fascia" sheetId="6" r:id="rId4"/>
    <sheet name="FASCE ORARIE" sheetId="8" r:id="rId5"/>
    <sheet name="Lotto 1" sheetId="34" r:id="rId6"/>
    <sheet name="Lotto 2" sheetId="35" r:id="rId7"/>
    <sheet name="Lotto 3" sheetId="36" r:id="rId8"/>
    <sheet name="Lotto 4" sheetId="37" r:id="rId9"/>
    <sheet name="Lotto 5" sheetId="28" r:id="rId10"/>
    <sheet name="Lotto 6" sheetId="38" r:id="rId11"/>
    <sheet name="Lotto 7" sheetId="14" r:id="rId12"/>
    <sheet name="Lotto 8" sheetId="32" r:id="rId13"/>
    <sheet name="Lotto 9" sheetId="33" r:id="rId14"/>
    <sheet name="Lotto 10" sheetId="29" r:id="rId15"/>
    <sheet name="Lotto 11" sheetId="39" r:id="rId16"/>
    <sheet name="Lotto12" sheetId="40" r:id="rId17"/>
    <sheet name="Lotto13" sheetId="30" r:id="rId18"/>
    <sheet name="Lotto14" sheetId="41" r:id="rId19"/>
    <sheet name="Lotto15" sheetId="42" r:id="rId20"/>
    <sheet name="Lotto16" sheetId="31" r:id="rId21"/>
    <sheet name="Lotto17" sheetId="27" r:id="rId22"/>
  </sheets>
  <calcPr calcId="162913"/>
</workbook>
</file>

<file path=xl/calcChain.xml><?xml version="1.0" encoding="utf-8"?>
<calcChain xmlns="http://schemas.openxmlformats.org/spreadsheetml/2006/main">
  <c r="H17" i="35" l="1"/>
  <c r="I17" i="35"/>
  <c r="J17" i="35"/>
  <c r="K17" i="35"/>
  <c r="L17" i="35"/>
  <c r="M17" i="35"/>
  <c r="N17" i="35"/>
  <c r="O17" i="35"/>
  <c r="P17" i="35"/>
  <c r="Q17" i="35"/>
  <c r="H18" i="35"/>
  <c r="I18" i="35"/>
  <c r="J18" i="35"/>
  <c r="K18" i="35"/>
  <c r="L18" i="35"/>
  <c r="M18" i="35"/>
  <c r="N18" i="35"/>
  <c r="O18" i="35"/>
  <c r="P18" i="35"/>
  <c r="Q18" i="35"/>
  <c r="H19" i="35"/>
  <c r="I19" i="35"/>
  <c r="J19" i="35"/>
  <c r="K19" i="35"/>
  <c r="L19" i="35"/>
  <c r="M19" i="35"/>
  <c r="N19" i="35"/>
  <c r="O19" i="35"/>
  <c r="P19" i="35"/>
  <c r="Q19" i="35"/>
  <c r="H20" i="35"/>
  <c r="I20" i="35"/>
  <c r="J20" i="35"/>
  <c r="K20" i="35"/>
  <c r="L20" i="35"/>
  <c r="M20" i="35"/>
  <c r="N20" i="35"/>
  <c r="O20" i="35"/>
  <c r="P20" i="35"/>
  <c r="Q20" i="35"/>
  <c r="H17" i="36"/>
  <c r="I17" i="36"/>
  <c r="J17" i="36"/>
  <c r="K17" i="36"/>
  <c r="L17" i="36"/>
  <c r="M17" i="36"/>
  <c r="N17" i="36"/>
  <c r="O17" i="36"/>
  <c r="P17" i="36"/>
  <c r="Q17" i="36"/>
  <c r="H18" i="36"/>
  <c r="I18" i="36"/>
  <c r="J18" i="36"/>
  <c r="K18" i="36"/>
  <c r="L18" i="36"/>
  <c r="M18" i="36"/>
  <c r="N18" i="36"/>
  <c r="O18" i="36"/>
  <c r="P18" i="36"/>
  <c r="Q18" i="36"/>
  <c r="H19" i="36"/>
  <c r="I19" i="36"/>
  <c r="J19" i="36"/>
  <c r="K19" i="36"/>
  <c r="L19" i="36"/>
  <c r="M19" i="36"/>
  <c r="N19" i="36"/>
  <c r="O19" i="36"/>
  <c r="P19" i="36"/>
  <c r="Q19" i="36"/>
  <c r="H20" i="36"/>
  <c r="I20" i="36"/>
  <c r="J20" i="36"/>
  <c r="K20" i="36"/>
  <c r="L20" i="36"/>
  <c r="M20" i="36"/>
  <c r="N20" i="36"/>
  <c r="O20" i="36"/>
  <c r="P20" i="36"/>
  <c r="Q20" i="36"/>
  <c r="H17" i="37"/>
  <c r="I17" i="37"/>
  <c r="J17" i="37"/>
  <c r="K17" i="37"/>
  <c r="L17" i="37"/>
  <c r="M17" i="37"/>
  <c r="N17" i="37"/>
  <c r="O17" i="37"/>
  <c r="P17" i="37"/>
  <c r="Q17" i="37"/>
  <c r="H18" i="37"/>
  <c r="I18" i="37"/>
  <c r="J18" i="37"/>
  <c r="K18" i="37"/>
  <c r="L18" i="37"/>
  <c r="M18" i="37"/>
  <c r="N18" i="37"/>
  <c r="O18" i="37"/>
  <c r="P18" i="37"/>
  <c r="Q18" i="37"/>
  <c r="H19" i="37"/>
  <c r="I19" i="37"/>
  <c r="J19" i="37"/>
  <c r="K19" i="37"/>
  <c r="L19" i="37"/>
  <c r="M19" i="37"/>
  <c r="N19" i="37"/>
  <c r="O19" i="37"/>
  <c r="P19" i="37"/>
  <c r="Q19" i="37"/>
  <c r="H20" i="37"/>
  <c r="I20" i="37"/>
  <c r="J20" i="37"/>
  <c r="K20" i="37"/>
  <c r="L20" i="37"/>
  <c r="M20" i="37"/>
  <c r="N20" i="37"/>
  <c r="O20" i="37"/>
  <c r="P20" i="37"/>
  <c r="Q20" i="37"/>
  <c r="H17" i="38"/>
  <c r="I17" i="38"/>
  <c r="J17" i="38"/>
  <c r="K17" i="38"/>
  <c r="L17" i="38"/>
  <c r="M17" i="38"/>
  <c r="N17" i="38"/>
  <c r="O17" i="38"/>
  <c r="P17" i="38"/>
  <c r="Q17" i="38"/>
  <c r="H18" i="38"/>
  <c r="I18" i="38"/>
  <c r="J18" i="38"/>
  <c r="K18" i="38"/>
  <c r="L18" i="38"/>
  <c r="M18" i="38"/>
  <c r="N18" i="38"/>
  <c r="O18" i="38"/>
  <c r="P18" i="38"/>
  <c r="Q18" i="38"/>
  <c r="H19" i="38"/>
  <c r="I19" i="38"/>
  <c r="J19" i="38"/>
  <c r="K19" i="38"/>
  <c r="L19" i="38"/>
  <c r="M19" i="38"/>
  <c r="N19" i="38"/>
  <c r="O19" i="38"/>
  <c r="P19" i="38"/>
  <c r="Q19" i="38"/>
  <c r="H20" i="38"/>
  <c r="I20" i="38"/>
  <c r="J20" i="38"/>
  <c r="K20" i="38"/>
  <c r="L20" i="38"/>
  <c r="M20" i="38"/>
  <c r="N20" i="38"/>
  <c r="O20" i="38"/>
  <c r="P20" i="38"/>
  <c r="Q20" i="38"/>
  <c r="H17" i="39"/>
  <c r="I17" i="39"/>
  <c r="J17" i="39"/>
  <c r="K17" i="39"/>
  <c r="L17" i="39"/>
  <c r="M17" i="39"/>
  <c r="N17" i="39"/>
  <c r="O17" i="39"/>
  <c r="P17" i="39"/>
  <c r="Q17" i="39"/>
  <c r="H18" i="39"/>
  <c r="I18" i="39"/>
  <c r="J18" i="39"/>
  <c r="K18" i="39"/>
  <c r="L18" i="39"/>
  <c r="M18" i="39"/>
  <c r="N18" i="39"/>
  <c r="O18" i="39"/>
  <c r="P18" i="39"/>
  <c r="Q18" i="39"/>
  <c r="H19" i="39"/>
  <c r="I19" i="39"/>
  <c r="J19" i="39"/>
  <c r="K19" i="39"/>
  <c r="L19" i="39"/>
  <c r="M19" i="39"/>
  <c r="N19" i="39"/>
  <c r="O19" i="39"/>
  <c r="P19" i="39"/>
  <c r="Q19" i="39"/>
  <c r="H20" i="39"/>
  <c r="I20" i="39"/>
  <c r="J20" i="39"/>
  <c r="K20" i="39"/>
  <c r="L20" i="39"/>
  <c r="M20" i="39"/>
  <c r="N20" i="39"/>
  <c r="O20" i="39"/>
  <c r="P20" i="39"/>
  <c r="Q20" i="39"/>
  <c r="H17" i="40"/>
  <c r="I17" i="40"/>
  <c r="J17" i="40"/>
  <c r="K17" i="40"/>
  <c r="L17" i="40"/>
  <c r="M17" i="40"/>
  <c r="N17" i="40"/>
  <c r="O17" i="40"/>
  <c r="P17" i="40"/>
  <c r="Q17" i="40"/>
  <c r="H18" i="40"/>
  <c r="I18" i="40"/>
  <c r="J18" i="40"/>
  <c r="K18" i="40"/>
  <c r="L18" i="40"/>
  <c r="M18" i="40"/>
  <c r="N18" i="40"/>
  <c r="O18" i="40"/>
  <c r="P18" i="40"/>
  <c r="Q18" i="40"/>
  <c r="H19" i="40"/>
  <c r="I19" i="40"/>
  <c r="J19" i="40"/>
  <c r="K19" i="40"/>
  <c r="L19" i="40"/>
  <c r="M19" i="40"/>
  <c r="N19" i="40"/>
  <c r="O19" i="40"/>
  <c r="P19" i="40"/>
  <c r="Q19" i="40"/>
  <c r="H20" i="40"/>
  <c r="I20" i="40"/>
  <c r="J20" i="40"/>
  <c r="K20" i="40"/>
  <c r="L20" i="40"/>
  <c r="M20" i="40"/>
  <c r="N20" i="40"/>
  <c r="O20" i="40"/>
  <c r="P20" i="40"/>
  <c r="Q20" i="40"/>
  <c r="H17" i="41"/>
  <c r="I17" i="41"/>
  <c r="J17" i="41"/>
  <c r="K17" i="41"/>
  <c r="L17" i="41"/>
  <c r="M17" i="41"/>
  <c r="N17" i="41"/>
  <c r="O17" i="41"/>
  <c r="P17" i="41"/>
  <c r="Q17" i="41"/>
  <c r="H18" i="41"/>
  <c r="I18" i="41"/>
  <c r="J18" i="41"/>
  <c r="K18" i="41"/>
  <c r="L18" i="41"/>
  <c r="M18" i="41"/>
  <c r="N18" i="41"/>
  <c r="O18" i="41"/>
  <c r="P18" i="41"/>
  <c r="Q18" i="41"/>
  <c r="H19" i="41"/>
  <c r="I19" i="41"/>
  <c r="J19" i="41"/>
  <c r="K19" i="41"/>
  <c r="L19" i="41"/>
  <c r="M19" i="41"/>
  <c r="N19" i="41"/>
  <c r="O19" i="41"/>
  <c r="P19" i="41"/>
  <c r="Q19" i="41"/>
  <c r="H20" i="41"/>
  <c r="I20" i="41"/>
  <c r="J20" i="41"/>
  <c r="K20" i="41"/>
  <c r="L20" i="41"/>
  <c r="M20" i="41"/>
  <c r="N20" i="41"/>
  <c r="O20" i="41"/>
  <c r="P20" i="41"/>
  <c r="Q20" i="41"/>
  <c r="H17" i="42"/>
  <c r="I17" i="42"/>
  <c r="J17" i="42"/>
  <c r="K17" i="42"/>
  <c r="L17" i="42"/>
  <c r="M17" i="42"/>
  <c r="N17" i="42"/>
  <c r="O17" i="42"/>
  <c r="P17" i="42"/>
  <c r="Q17" i="42"/>
  <c r="H18" i="42"/>
  <c r="I18" i="42"/>
  <c r="J18" i="42"/>
  <c r="K18" i="42"/>
  <c r="L18" i="42"/>
  <c r="M18" i="42"/>
  <c r="N18" i="42"/>
  <c r="O18" i="42"/>
  <c r="P18" i="42"/>
  <c r="Q18" i="42"/>
  <c r="H19" i="42"/>
  <c r="I19" i="42"/>
  <c r="J19" i="42"/>
  <c r="K19" i="42"/>
  <c r="L19" i="42"/>
  <c r="M19" i="42"/>
  <c r="N19" i="42"/>
  <c r="O19" i="42"/>
  <c r="P19" i="42"/>
  <c r="Q19" i="42"/>
  <c r="H20" i="42"/>
  <c r="I20" i="42"/>
  <c r="J20" i="42"/>
  <c r="K20" i="42"/>
  <c r="L20" i="42"/>
  <c r="M20" i="42"/>
  <c r="N20" i="42"/>
  <c r="O20" i="42"/>
  <c r="P20" i="42"/>
  <c r="Q20" i="42"/>
  <c r="H17" i="34"/>
  <c r="I17" i="34"/>
  <c r="J17" i="34"/>
  <c r="K17" i="34"/>
  <c r="L17" i="34"/>
  <c r="M17" i="34"/>
  <c r="N17" i="34"/>
  <c r="O17" i="34"/>
  <c r="P17" i="34"/>
  <c r="Q17" i="34"/>
  <c r="H18" i="34"/>
  <c r="I18" i="34"/>
  <c r="J18" i="34"/>
  <c r="K18" i="34"/>
  <c r="L18" i="34"/>
  <c r="M18" i="34"/>
  <c r="N18" i="34"/>
  <c r="O18" i="34"/>
  <c r="P18" i="34"/>
  <c r="Q18" i="34"/>
  <c r="H19" i="34"/>
  <c r="I19" i="34"/>
  <c r="J19" i="34"/>
  <c r="K19" i="34"/>
  <c r="L19" i="34"/>
  <c r="M19" i="34"/>
  <c r="N19" i="34"/>
  <c r="O19" i="34"/>
  <c r="P19" i="34"/>
  <c r="Q19" i="34"/>
  <c r="H20" i="34"/>
  <c r="I20" i="34"/>
  <c r="J20" i="34"/>
  <c r="K20" i="34"/>
  <c r="L20" i="34"/>
  <c r="M20" i="34"/>
  <c r="N20" i="34"/>
  <c r="O20" i="34"/>
  <c r="P20" i="34"/>
  <c r="Q20" i="34"/>
  <c r="G20" i="35"/>
  <c r="G19" i="35"/>
  <c r="G18" i="35"/>
  <c r="G17" i="35"/>
  <c r="G20" i="36"/>
  <c r="G19" i="36"/>
  <c r="G18" i="36"/>
  <c r="G17" i="36"/>
  <c r="G20" i="37"/>
  <c r="G19" i="37"/>
  <c r="G18" i="37"/>
  <c r="G17" i="37"/>
  <c r="G20" i="38"/>
  <c r="G19" i="38"/>
  <c r="G18" i="38"/>
  <c r="G17" i="38"/>
  <c r="G20" i="39"/>
  <c r="G19" i="39"/>
  <c r="G18" i="39"/>
  <c r="G17" i="39"/>
  <c r="G20" i="40"/>
  <c r="G19" i="40"/>
  <c r="G18" i="40"/>
  <c r="G17" i="40"/>
  <c r="G20" i="41"/>
  <c r="G19" i="41"/>
  <c r="G18" i="41"/>
  <c r="G17" i="41"/>
  <c r="G20" i="42"/>
  <c r="G19" i="42"/>
  <c r="G18" i="42"/>
  <c r="G17" i="42"/>
  <c r="G20" i="34"/>
  <c r="G19" i="34"/>
  <c r="G18" i="34"/>
  <c r="G17" i="34"/>
  <c r="C20" i="42"/>
  <c r="C19" i="42"/>
  <c r="C18" i="42"/>
  <c r="Z16" i="42"/>
  <c r="Y16" i="42"/>
  <c r="X16" i="42"/>
  <c r="W16" i="42"/>
  <c r="V16" i="42"/>
  <c r="U16" i="42"/>
  <c r="T16" i="42"/>
  <c r="S16" i="42"/>
  <c r="R16" i="42"/>
  <c r="A9" i="42"/>
  <c r="C20" i="41"/>
  <c r="C19" i="41"/>
  <c r="C18" i="41"/>
  <c r="Z16" i="41"/>
  <c r="Y16" i="41"/>
  <c r="X16" i="41"/>
  <c r="W16" i="41"/>
  <c r="V16" i="41"/>
  <c r="U16" i="41"/>
  <c r="T16" i="41"/>
  <c r="S16" i="41"/>
  <c r="R16" i="41"/>
  <c r="A9" i="41"/>
  <c r="C20" i="40"/>
  <c r="C19" i="40"/>
  <c r="C18" i="40"/>
  <c r="Z16" i="40"/>
  <c r="Y16" i="40"/>
  <c r="X16" i="40"/>
  <c r="W16" i="40"/>
  <c r="V16" i="40"/>
  <c r="U16" i="40"/>
  <c r="T16" i="40"/>
  <c r="S16" i="40"/>
  <c r="R16" i="40"/>
  <c r="A9" i="40"/>
  <c r="C20" i="39"/>
  <c r="C19" i="39"/>
  <c r="C18" i="39"/>
  <c r="Z16" i="39"/>
  <c r="Y16" i="39"/>
  <c r="X16" i="39"/>
  <c r="W16" i="39"/>
  <c r="V16" i="39"/>
  <c r="U16" i="39"/>
  <c r="T16" i="39"/>
  <c r="S16" i="39"/>
  <c r="R16" i="39"/>
  <c r="A9" i="39"/>
  <c r="C20" i="38"/>
  <c r="C19" i="38"/>
  <c r="C18" i="38"/>
  <c r="Z16" i="38"/>
  <c r="Y16" i="38"/>
  <c r="X16" i="38"/>
  <c r="W16" i="38"/>
  <c r="V16" i="38"/>
  <c r="U16" i="38"/>
  <c r="T16" i="38"/>
  <c r="S16" i="38"/>
  <c r="R16" i="38"/>
  <c r="A9" i="38"/>
  <c r="C20" i="37"/>
  <c r="C19" i="37"/>
  <c r="C18" i="37"/>
  <c r="Z16" i="37"/>
  <c r="Y16" i="37"/>
  <c r="X16" i="37"/>
  <c r="W16" i="37"/>
  <c r="V16" i="37"/>
  <c r="U16" i="37"/>
  <c r="T16" i="37"/>
  <c r="S16" i="37"/>
  <c r="R16" i="37"/>
  <c r="A9" i="37"/>
  <c r="C20" i="36"/>
  <c r="C19" i="36"/>
  <c r="C18" i="36"/>
  <c r="Z16" i="36"/>
  <c r="Y16" i="36"/>
  <c r="X16" i="36"/>
  <c r="W16" i="36"/>
  <c r="V16" i="36"/>
  <c r="U16" i="36"/>
  <c r="T16" i="36"/>
  <c r="S16" i="36"/>
  <c r="R16" i="36"/>
  <c r="A9" i="36"/>
  <c r="C20" i="35"/>
  <c r="C19" i="35"/>
  <c r="C18" i="35"/>
  <c r="Z16" i="35"/>
  <c r="Y16" i="35"/>
  <c r="X16" i="35"/>
  <c r="W16" i="35"/>
  <c r="V16" i="35"/>
  <c r="U16" i="35"/>
  <c r="T16" i="35"/>
  <c r="S16" i="35"/>
  <c r="R16" i="35"/>
  <c r="A9" i="35"/>
  <c r="C20" i="34"/>
  <c r="C19" i="34"/>
  <c r="C18" i="34"/>
  <c r="Z16" i="34"/>
  <c r="Y16" i="34"/>
  <c r="X16" i="34"/>
  <c r="W16" i="34"/>
  <c r="V16" i="34"/>
  <c r="U16" i="34"/>
  <c r="T16" i="34"/>
  <c r="S16" i="34"/>
  <c r="R16" i="34"/>
  <c r="A9" i="34"/>
  <c r="G17" i="33" l="1"/>
  <c r="H17" i="33"/>
  <c r="I17" i="33"/>
  <c r="J17" i="33"/>
  <c r="K17" i="33"/>
  <c r="L17" i="33"/>
  <c r="M17" i="33"/>
  <c r="N17" i="33"/>
  <c r="O17" i="33"/>
  <c r="P17" i="33"/>
  <c r="Q17" i="33"/>
  <c r="G18" i="33"/>
  <c r="H18" i="33"/>
  <c r="I18" i="33"/>
  <c r="J18" i="33"/>
  <c r="K18" i="33"/>
  <c r="L18" i="33"/>
  <c r="M18" i="33"/>
  <c r="N18" i="33"/>
  <c r="O18" i="33"/>
  <c r="P18" i="33"/>
  <c r="Q18" i="33"/>
  <c r="G19" i="33"/>
  <c r="H19" i="33"/>
  <c r="I19" i="33"/>
  <c r="J19" i="33"/>
  <c r="K19" i="33"/>
  <c r="L19" i="33"/>
  <c r="M19" i="33"/>
  <c r="N19" i="33"/>
  <c r="O19" i="33"/>
  <c r="P19" i="33"/>
  <c r="Q19" i="33"/>
  <c r="G20" i="33"/>
  <c r="H20" i="33"/>
  <c r="I20" i="33"/>
  <c r="J20" i="33"/>
  <c r="K20" i="33"/>
  <c r="L20" i="33"/>
  <c r="M20" i="33"/>
  <c r="N20" i="33"/>
  <c r="O20" i="33"/>
  <c r="P20" i="33"/>
  <c r="Q20" i="33"/>
  <c r="F20" i="33"/>
  <c r="F19" i="33"/>
  <c r="F18" i="33"/>
  <c r="G17" i="32"/>
  <c r="H17" i="32"/>
  <c r="I17" i="32"/>
  <c r="J17" i="32"/>
  <c r="K17" i="32"/>
  <c r="L17" i="32"/>
  <c r="M17" i="32"/>
  <c r="N17" i="32"/>
  <c r="O17" i="32"/>
  <c r="P17" i="32"/>
  <c r="Q17" i="32"/>
  <c r="G18" i="32"/>
  <c r="H18" i="32"/>
  <c r="I18" i="32"/>
  <c r="J18" i="32"/>
  <c r="K18" i="32"/>
  <c r="L18" i="32"/>
  <c r="M18" i="32"/>
  <c r="N18" i="32"/>
  <c r="O18" i="32"/>
  <c r="P18" i="32"/>
  <c r="Q18" i="32"/>
  <c r="G19" i="32"/>
  <c r="H19" i="32"/>
  <c r="I19" i="32"/>
  <c r="J19" i="32"/>
  <c r="K19" i="32"/>
  <c r="L19" i="32"/>
  <c r="M19" i="32"/>
  <c r="N19" i="32"/>
  <c r="O19" i="32"/>
  <c r="P19" i="32"/>
  <c r="Q19" i="32"/>
  <c r="G20" i="32"/>
  <c r="H20" i="32"/>
  <c r="I20" i="32"/>
  <c r="J20" i="32"/>
  <c r="K20" i="32"/>
  <c r="L20" i="32"/>
  <c r="M20" i="32"/>
  <c r="N20" i="32"/>
  <c r="O20" i="32"/>
  <c r="P20" i="32"/>
  <c r="Q20" i="32"/>
  <c r="F20" i="32"/>
  <c r="F19" i="32"/>
  <c r="F18" i="32"/>
  <c r="F17" i="33"/>
  <c r="F17" i="32"/>
  <c r="C20" i="33"/>
  <c r="C19" i="33"/>
  <c r="C18" i="33"/>
  <c r="Z16" i="33"/>
  <c r="Y16" i="33"/>
  <c r="X16" i="33"/>
  <c r="W16" i="33"/>
  <c r="V16" i="33"/>
  <c r="U16" i="33"/>
  <c r="T16" i="33"/>
  <c r="S16" i="33"/>
  <c r="R16" i="33"/>
  <c r="A9" i="33"/>
  <c r="C20" i="32"/>
  <c r="C19" i="32"/>
  <c r="C18" i="32"/>
  <c r="Z16" i="32"/>
  <c r="Y16" i="32"/>
  <c r="X16" i="32"/>
  <c r="W16" i="32"/>
  <c r="V16" i="32"/>
  <c r="U16" i="32"/>
  <c r="T16" i="32"/>
  <c r="S16" i="32"/>
  <c r="R16" i="32"/>
  <c r="A9" i="32"/>
  <c r="Q20" i="29" l="1"/>
  <c r="P20" i="29"/>
  <c r="O20" i="29"/>
  <c r="N20" i="29"/>
  <c r="M20" i="29"/>
  <c r="L20" i="29"/>
  <c r="K20" i="29"/>
  <c r="J20" i="29"/>
  <c r="I20" i="29"/>
  <c r="H20" i="29"/>
  <c r="G20" i="29"/>
  <c r="F20" i="29"/>
  <c r="E20" i="29"/>
  <c r="Q19" i="29"/>
  <c r="P19" i="29"/>
  <c r="O19" i="29"/>
  <c r="N19" i="29"/>
  <c r="M19" i="29"/>
  <c r="L19" i="29"/>
  <c r="K19" i="29"/>
  <c r="J19" i="29"/>
  <c r="I19" i="29"/>
  <c r="H19" i="29"/>
  <c r="G19" i="29"/>
  <c r="F19" i="29"/>
  <c r="E19" i="29"/>
  <c r="Q18" i="29"/>
  <c r="P18" i="29"/>
  <c r="O18" i="29"/>
  <c r="N18" i="29"/>
  <c r="M18" i="29"/>
  <c r="L18" i="29"/>
  <c r="K18" i="29"/>
  <c r="J18" i="29"/>
  <c r="I18" i="29"/>
  <c r="H18" i="29"/>
  <c r="G18" i="29"/>
  <c r="F18" i="29"/>
  <c r="E18" i="29"/>
  <c r="Q17" i="29"/>
  <c r="P17" i="29"/>
  <c r="O17" i="29"/>
  <c r="N17" i="29"/>
  <c r="M17" i="29"/>
  <c r="L17" i="29"/>
  <c r="K17" i="29"/>
  <c r="J17" i="29"/>
  <c r="I17" i="29"/>
  <c r="H17" i="29"/>
  <c r="G17" i="29"/>
  <c r="F17" i="29"/>
  <c r="E17" i="29"/>
  <c r="Z16" i="29"/>
  <c r="Y16" i="29"/>
  <c r="X16" i="29"/>
  <c r="W16" i="29"/>
  <c r="V16" i="29"/>
  <c r="U16" i="29"/>
  <c r="T16" i="29"/>
  <c r="S16" i="29"/>
  <c r="R16" i="29"/>
  <c r="A9" i="29"/>
  <c r="Q20" i="30"/>
  <c r="P20" i="30"/>
  <c r="O20" i="30"/>
  <c r="N20" i="30"/>
  <c r="M20" i="30"/>
  <c r="L20" i="30"/>
  <c r="K20" i="30"/>
  <c r="J20" i="30"/>
  <c r="I20" i="30"/>
  <c r="H20" i="30"/>
  <c r="G20" i="30"/>
  <c r="F20" i="30"/>
  <c r="E20" i="30"/>
  <c r="Q19" i="30"/>
  <c r="P19" i="30"/>
  <c r="O19" i="30"/>
  <c r="N19" i="30"/>
  <c r="M19" i="30"/>
  <c r="L19" i="30"/>
  <c r="K19" i="30"/>
  <c r="J19" i="30"/>
  <c r="I19" i="30"/>
  <c r="H19" i="30"/>
  <c r="G19" i="30"/>
  <c r="F19" i="30"/>
  <c r="E19" i="30"/>
  <c r="Q18" i="30"/>
  <c r="P18" i="30"/>
  <c r="O18" i="30"/>
  <c r="N18" i="30"/>
  <c r="M18" i="30"/>
  <c r="L18" i="30"/>
  <c r="K18" i="30"/>
  <c r="J18" i="30"/>
  <c r="I18" i="30"/>
  <c r="H18" i="30"/>
  <c r="G18" i="30"/>
  <c r="F18" i="30"/>
  <c r="E18" i="30"/>
  <c r="Q17" i="30"/>
  <c r="P17" i="30"/>
  <c r="O17" i="30"/>
  <c r="N17" i="30"/>
  <c r="M17" i="30"/>
  <c r="L17" i="30"/>
  <c r="K17" i="30"/>
  <c r="J17" i="30"/>
  <c r="I17" i="30"/>
  <c r="H17" i="30"/>
  <c r="G17" i="30"/>
  <c r="F17" i="30"/>
  <c r="E17" i="30"/>
  <c r="Z16" i="30"/>
  <c r="Y16" i="30"/>
  <c r="X16" i="30"/>
  <c r="W16" i="30"/>
  <c r="V16" i="30"/>
  <c r="U16" i="30"/>
  <c r="T16" i="30"/>
  <c r="S16" i="30"/>
  <c r="R16" i="30"/>
  <c r="A9" i="30"/>
  <c r="Q20" i="31"/>
  <c r="P20" i="31"/>
  <c r="O20" i="31"/>
  <c r="N20" i="31"/>
  <c r="M20" i="31"/>
  <c r="L20" i="31"/>
  <c r="K20" i="31"/>
  <c r="J20" i="31"/>
  <c r="I20" i="31"/>
  <c r="H20" i="31"/>
  <c r="G20" i="31"/>
  <c r="F20" i="31"/>
  <c r="E20" i="31"/>
  <c r="Q19" i="31"/>
  <c r="P19" i="31"/>
  <c r="O19" i="31"/>
  <c r="N19" i="31"/>
  <c r="M19" i="31"/>
  <c r="L19" i="31"/>
  <c r="K19" i="31"/>
  <c r="J19" i="31"/>
  <c r="I19" i="31"/>
  <c r="H19" i="31"/>
  <c r="G19" i="31"/>
  <c r="F19" i="31"/>
  <c r="E19" i="31"/>
  <c r="Q18" i="31"/>
  <c r="P18" i="31"/>
  <c r="O18" i="31"/>
  <c r="N18" i="31"/>
  <c r="M18" i="31"/>
  <c r="L18" i="31"/>
  <c r="K18" i="31"/>
  <c r="J18" i="31"/>
  <c r="I18" i="31"/>
  <c r="H18" i="31"/>
  <c r="G18" i="31"/>
  <c r="F18" i="31"/>
  <c r="E18" i="31"/>
  <c r="Q17" i="31"/>
  <c r="P17" i="31"/>
  <c r="O17" i="31"/>
  <c r="N17" i="31"/>
  <c r="M17" i="31"/>
  <c r="L17" i="31"/>
  <c r="K17" i="31"/>
  <c r="J17" i="31"/>
  <c r="I17" i="31"/>
  <c r="H17" i="31"/>
  <c r="G17" i="31"/>
  <c r="F17" i="31"/>
  <c r="E17" i="31"/>
  <c r="Z16" i="31"/>
  <c r="Y16" i="31"/>
  <c r="X16" i="31"/>
  <c r="W16" i="31"/>
  <c r="V16" i="31"/>
  <c r="U16" i="31"/>
  <c r="T16" i="31"/>
  <c r="S16" i="31"/>
  <c r="R16" i="31"/>
  <c r="A9" i="31"/>
  <c r="Q20" i="28"/>
  <c r="P20" i="28"/>
  <c r="O20" i="28"/>
  <c r="N20" i="28"/>
  <c r="M20" i="28"/>
  <c r="L20" i="28"/>
  <c r="K20" i="28"/>
  <c r="J20" i="28"/>
  <c r="I20" i="28"/>
  <c r="H20" i="28"/>
  <c r="G20" i="28"/>
  <c r="F20" i="28"/>
  <c r="E20" i="28"/>
  <c r="Q19" i="28"/>
  <c r="P19" i="28"/>
  <c r="O19" i="28"/>
  <c r="N19" i="28"/>
  <c r="M19" i="28"/>
  <c r="L19" i="28"/>
  <c r="K19" i="28"/>
  <c r="J19" i="28"/>
  <c r="I19" i="28"/>
  <c r="H19" i="28"/>
  <c r="G19" i="28"/>
  <c r="F19" i="28"/>
  <c r="E19" i="28"/>
  <c r="Q18" i="28"/>
  <c r="P18" i="28"/>
  <c r="O18" i="28"/>
  <c r="N18" i="28"/>
  <c r="M18" i="28"/>
  <c r="L18" i="28"/>
  <c r="K18" i="28"/>
  <c r="J18" i="28"/>
  <c r="I18" i="28"/>
  <c r="H18" i="28"/>
  <c r="G18" i="28"/>
  <c r="F18" i="28"/>
  <c r="E18" i="28"/>
  <c r="Q17" i="28"/>
  <c r="P17" i="28"/>
  <c r="O17" i="28"/>
  <c r="N17" i="28"/>
  <c r="M17" i="28"/>
  <c r="L17" i="28"/>
  <c r="K17" i="28"/>
  <c r="J17" i="28"/>
  <c r="I17" i="28"/>
  <c r="H17" i="28"/>
  <c r="G17" i="28"/>
  <c r="F17" i="28"/>
  <c r="E17" i="28"/>
  <c r="Z16" i="28"/>
  <c r="Y16" i="28"/>
  <c r="X16" i="28"/>
  <c r="W16" i="28"/>
  <c r="V16" i="28"/>
  <c r="U16" i="28"/>
  <c r="T16" i="28"/>
  <c r="S16" i="28"/>
  <c r="R16" i="28"/>
  <c r="A9" i="28"/>
  <c r="C20" i="31"/>
  <c r="C19" i="31"/>
  <c r="C18" i="31"/>
  <c r="C20" i="30"/>
  <c r="C19" i="30"/>
  <c r="C18" i="30"/>
  <c r="C20" i="29"/>
  <c r="C19" i="29"/>
  <c r="C18" i="29"/>
  <c r="C20" i="28"/>
  <c r="C19" i="28"/>
  <c r="C18" i="28"/>
  <c r="Q20" i="27" l="1"/>
  <c r="P20" i="27"/>
  <c r="O20" i="27"/>
  <c r="N20" i="27"/>
  <c r="M20" i="27"/>
  <c r="L20" i="27"/>
  <c r="K20" i="27"/>
  <c r="J20" i="27"/>
  <c r="I20" i="27"/>
  <c r="H20" i="27"/>
  <c r="G20" i="27"/>
  <c r="F20" i="27"/>
  <c r="E20" i="27"/>
  <c r="Q19" i="27"/>
  <c r="P19" i="27"/>
  <c r="O19" i="27"/>
  <c r="N19" i="27"/>
  <c r="M19" i="27"/>
  <c r="L19" i="27"/>
  <c r="K19" i="27"/>
  <c r="J19" i="27"/>
  <c r="I19" i="27"/>
  <c r="H19" i="27"/>
  <c r="G19" i="27"/>
  <c r="F19" i="27"/>
  <c r="E19" i="27"/>
  <c r="Q18" i="27"/>
  <c r="P18" i="27"/>
  <c r="O18" i="27"/>
  <c r="N18" i="27"/>
  <c r="M18" i="27"/>
  <c r="L18" i="27"/>
  <c r="K18" i="27"/>
  <c r="J18" i="27"/>
  <c r="I18" i="27"/>
  <c r="H18" i="27"/>
  <c r="G18" i="27"/>
  <c r="F18" i="27"/>
  <c r="E18" i="27"/>
  <c r="Q17" i="27"/>
  <c r="P17" i="27"/>
  <c r="O17" i="27"/>
  <c r="N17" i="27"/>
  <c r="M17" i="27"/>
  <c r="L17" i="27"/>
  <c r="K17" i="27"/>
  <c r="J17" i="27"/>
  <c r="I17" i="27"/>
  <c r="H17" i="27"/>
  <c r="G17" i="27"/>
  <c r="F17" i="27"/>
  <c r="E17" i="27"/>
  <c r="C20" i="27"/>
  <c r="C19" i="27"/>
  <c r="C18" i="27"/>
  <c r="Z16" i="27"/>
  <c r="Y16" i="27"/>
  <c r="X16" i="27"/>
  <c r="W16" i="27"/>
  <c r="V16" i="27"/>
  <c r="U16" i="27"/>
  <c r="T16" i="27"/>
  <c r="S16" i="27"/>
  <c r="R16" i="27"/>
  <c r="A9" i="27"/>
  <c r="Q17" i="14" l="1"/>
  <c r="E17" i="14"/>
  <c r="F17" i="14"/>
  <c r="G17" i="14"/>
  <c r="H17" i="14"/>
  <c r="I17" i="14"/>
  <c r="J17" i="14"/>
  <c r="K17" i="14"/>
  <c r="L17" i="14"/>
  <c r="N17" i="14" l="1"/>
  <c r="O17" i="14"/>
  <c r="P17" i="14"/>
  <c r="R16" i="14"/>
  <c r="S16" i="14"/>
  <c r="T16" i="14"/>
  <c r="U16" i="14"/>
  <c r="V16" i="14"/>
  <c r="W16" i="14"/>
  <c r="X16" i="14"/>
  <c r="Y16" i="14"/>
  <c r="Z16" i="14"/>
  <c r="M17" i="14"/>
  <c r="C20" i="14" l="1"/>
  <c r="C19" i="14"/>
  <c r="C18" i="14"/>
  <c r="F19" i="14" l="1"/>
  <c r="J19" i="14"/>
  <c r="H19" i="14"/>
  <c r="E19" i="14"/>
  <c r="Q19" i="14"/>
  <c r="G19" i="14"/>
  <c r="K19" i="14"/>
  <c r="L19" i="14"/>
  <c r="I19" i="14"/>
  <c r="N19" i="14"/>
  <c r="M19" i="14"/>
  <c r="O19" i="14"/>
  <c r="P19" i="14"/>
  <c r="F20" i="14"/>
  <c r="J20" i="14"/>
  <c r="Q20" i="14"/>
  <c r="H20" i="14"/>
  <c r="I20" i="14"/>
  <c r="G20" i="14"/>
  <c r="K20" i="14"/>
  <c r="L20" i="14"/>
  <c r="E20" i="14"/>
  <c r="N20" i="14"/>
  <c r="M20" i="14"/>
  <c r="O20" i="14"/>
  <c r="P20" i="14"/>
  <c r="Q18" i="14"/>
  <c r="F18" i="14"/>
  <c r="J18" i="14"/>
  <c r="H18" i="14"/>
  <c r="G18" i="14"/>
  <c r="K18" i="14"/>
  <c r="L18" i="14"/>
  <c r="E18" i="14"/>
  <c r="I18" i="14"/>
  <c r="N18" i="14"/>
  <c r="O18" i="14"/>
  <c r="M18" i="14"/>
  <c r="P18" i="14"/>
  <c r="A9" i="14"/>
</calcChain>
</file>

<file path=xl/sharedStrings.xml><?xml version="1.0" encoding="utf-8"?>
<sst xmlns="http://schemas.openxmlformats.org/spreadsheetml/2006/main" count="658" uniqueCount="133">
  <si>
    <t xml:space="preserve">        Sommario</t>
  </si>
  <si>
    <t>I corrispettivi mensili sono inclusivi degli oneri relativi a:</t>
  </si>
  <si>
    <t>Base d'Asta e Perdite di Rete</t>
  </si>
  <si>
    <t>Opzione Verde</t>
  </si>
  <si>
    <t>Sono inceve totalmente a carico dell’Amministrazione, alle condizioni stabilite dalle autorità competenti:</t>
  </si>
  <si>
    <t>Fasce Orarie</t>
  </si>
  <si>
    <t>Si segnala che il presente configuratore rappresenta un mero strumento di ausilio diretto a fornire delle indicazioni di massima in ordine al possibile utilizzo della Convenzione da parte della singola P.A. in relazione a sue specifiche esigenze. Consip S.p.A. ed il MEF non assumono pertanto responsabilità alcuna in ordine ad eventuali errori/inesattezze contenuti nel software e/o nel foglio elettronico di calcolo che compongono il configuratore, ovvero anche ad eventuali errori nell’utilizzo di detti strumenti. Restano ferme tutte le condizioni contenute nella Convenzione e relativi allegati, alla cui attenta lettura ed esame, pertanto, si rinvia integralmente.</t>
  </si>
  <si>
    <t>Convenzione per la fornitura di energia elettrica a prezzo fisso o a prezzo variabile e servizi connessi per tutte le Pubbliche Amministrazioni</t>
  </si>
  <si>
    <r>
      <rPr>
        <sz val="12"/>
        <color rgb="FF534D49"/>
        <rFont val="Calibri"/>
        <family val="2"/>
      </rPr>
      <t>Fornitore</t>
    </r>
    <r>
      <rPr>
        <i/>
        <sz val="12"/>
        <color rgb="FF534D49"/>
        <rFont val="Calibri"/>
        <family val="2"/>
      </rPr>
      <t>: Enel Energia S.p.A.</t>
    </r>
  </si>
  <si>
    <r>
      <t xml:space="preserve">- </t>
    </r>
    <r>
      <rPr>
        <u/>
        <sz val="10"/>
        <color rgb="FF534D49"/>
        <rFont val="Calibri"/>
        <family val="2"/>
      </rPr>
      <t>Sbilanciamento</t>
    </r>
  </si>
  <si>
    <r>
      <t xml:space="preserve">- </t>
    </r>
    <r>
      <rPr>
        <u/>
        <sz val="10"/>
        <color rgb="FF534D49"/>
        <rFont val="Calibri"/>
        <family val="2"/>
      </rPr>
      <t>Emission Trading (CO2)</t>
    </r>
  </si>
  <si>
    <r>
      <t xml:space="preserve">- </t>
    </r>
    <r>
      <rPr>
        <u/>
        <sz val="10"/>
        <color rgb="FF534D49"/>
        <rFont val="Calibri"/>
        <family val="2"/>
      </rPr>
      <t>Certificati Verdi (CV)</t>
    </r>
  </si>
  <si>
    <r>
      <t xml:space="preserve">- </t>
    </r>
    <r>
      <rPr>
        <u/>
        <sz val="10"/>
        <color rgb="FF534D49"/>
        <rFont val="Calibri"/>
        <family val="2"/>
      </rPr>
      <t>le Perdite di Rete Standard</t>
    </r>
  </si>
  <si>
    <r>
      <t xml:space="preserve">- </t>
    </r>
    <r>
      <rPr>
        <u/>
        <sz val="10"/>
        <color rgb="FF534D49"/>
        <rFont val="Calibri"/>
        <family val="2"/>
      </rPr>
      <t>il Servizio di Dispacciamento</t>
    </r>
  </si>
  <si>
    <r>
      <t xml:space="preserve">- </t>
    </r>
    <r>
      <rPr>
        <u/>
        <sz val="10"/>
        <color rgb="FF534D49"/>
        <rFont val="Calibri"/>
        <family val="2"/>
      </rPr>
      <t>il Servizio di Trasporto</t>
    </r>
    <r>
      <rPr>
        <sz val="10"/>
        <color rgb="FF534D49"/>
        <rFont val="Calibri"/>
        <family val="2"/>
      </rPr>
      <t xml:space="preserve"> (trasmissione e distribuzione)</t>
    </r>
  </si>
  <si>
    <r>
      <t xml:space="preserve">- </t>
    </r>
    <r>
      <rPr>
        <u/>
        <sz val="10"/>
        <color rgb="FF534D49"/>
        <rFont val="Calibri"/>
        <family val="2"/>
      </rPr>
      <t>il Servizio di Misura</t>
    </r>
  </si>
  <si>
    <r>
      <t xml:space="preserve">- </t>
    </r>
    <r>
      <rPr>
        <u/>
        <sz val="10"/>
        <color rgb="FF534D49"/>
        <rFont val="Calibri"/>
        <family val="2"/>
      </rPr>
      <t>le Imposte e le Addizionali</t>
    </r>
    <r>
      <rPr>
        <sz val="10"/>
        <color rgb="FF534D49"/>
        <rFont val="Calibri"/>
        <family val="2"/>
      </rPr>
      <t xml:space="preserve"> previste dalla normativa vigente.</t>
    </r>
  </si>
  <si>
    <r>
      <t xml:space="preserve">Fornitore: </t>
    </r>
    <r>
      <rPr>
        <i/>
        <sz val="12"/>
        <color rgb="FF534D49"/>
        <rFont val="Calibri"/>
        <family val="2"/>
        <scheme val="minor"/>
      </rPr>
      <t>Enel Energia S.p.A.</t>
    </r>
  </si>
  <si>
    <r>
      <t>Lotto 13</t>
    </r>
    <r>
      <rPr>
        <sz val="12"/>
        <color rgb="FF534D49"/>
        <rFont val="Calibri"/>
        <family val="2"/>
      </rPr>
      <t>: Campania</t>
    </r>
  </si>
  <si>
    <r>
      <t>Lotto 16</t>
    </r>
    <r>
      <rPr>
        <sz val="12"/>
        <color rgb="FF534D49"/>
        <rFont val="Calibri"/>
        <family val="2"/>
      </rPr>
      <t>: Sicilia</t>
    </r>
  </si>
  <si>
    <r>
      <t>Lotto 17</t>
    </r>
    <r>
      <rPr>
        <sz val="12"/>
        <color rgb="FF534D49"/>
        <rFont val="Calibri"/>
        <family val="2"/>
      </rPr>
      <t>: Italia</t>
    </r>
  </si>
  <si>
    <t>Base d'Asta e Prezzi dell' Opzione Verde</t>
  </si>
  <si>
    <t>torna al SOMMARIO</t>
  </si>
  <si>
    <r>
      <t xml:space="preserve">Base d'Asta Opzione Verde </t>
    </r>
    <r>
      <rPr>
        <sz val="11"/>
        <color theme="0"/>
        <rFont val="Calibri"/>
        <family val="2"/>
        <scheme val="minor"/>
      </rPr>
      <t>(Euro/MWh)</t>
    </r>
  </si>
  <si>
    <t>Fornitore</t>
  </si>
  <si>
    <t>Lotti</t>
  </si>
  <si>
    <t>Marchio</t>
  </si>
  <si>
    <t>Valore Opzione (Euro/MWh)</t>
  </si>
  <si>
    <t>Enel Energia S.p.A.</t>
  </si>
  <si>
    <t>Basi d'Asta e Perdite di Rete</t>
  </si>
  <si>
    <t>F1</t>
  </si>
  <si>
    <t>F2</t>
  </si>
  <si>
    <t>F3</t>
  </si>
  <si>
    <r>
      <t xml:space="preserve">SPREAD a Base d'Asta </t>
    </r>
    <r>
      <rPr>
        <sz val="11"/>
        <color theme="0"/>
        <rFont val="Calibri"/>
        <family val="2"/>
        <scheme val="minor"/>
      </rPr>
      <t>(al netto delle perdite di rete)*</t>
    </r>
  </si>
  <si>
    <t>*Per tutte le tipologie di contratto di cui al comma 2.2 del TIT 2016-2019</t>
  </si>
  <si>
    <t>Tipologie di contratto di cui al comma 2.2 del TIT 2016-2019</t>
  </si>
  <si>
    <t>Lettera b) Utenze in bassa tensione di illuminazione pubblica</t>
  </si>
  <si>
    <t>Lettera c) Utenze in BT ricarica veicoli elettrici pubblici</t>
  </si>
  <si>
    <t>Lettera d) Altre utenze in bassa tensione</t>
  </si>
  <si>
    <t>Lettera e) Utenze in media tensione di illuminazione pubblica</t>
  </si>
  <si>
    <t>Lettera f) Altre utenze in media tensione</t>
  </si>
  <si>
    <t>Lettera g) Utenze in alta tensione</t>
  </si>
  <si>
    <t>Lettera h) Utenze in altissima tensione &lt; 380 kV</t>
  </si>
  <si>
    <t>Lettera i) Utenze in altissima tensione  ≥ 380 kV</t>
  </si>
  <si>
    <t>Livello di Tensione</t>
  </si>
  <si>
    <t>Perdite (%)</t>
  </si>
  <si>
    <t>380 kV</t>
  </si>
  <si>
    <t>220 kV</t>
  </si>
  <si>
    <t>≤ 150 kV</t>
  </si>
  <si>
    <t>MT (Media Tensione)</t>
  </si>
  <si>
    <t>BT (Bassa Tensione)</t>
  </si>
  <si>
    <t>Euro/MWh</t>
  </si>
  <si>
    <t>* Si considerano festivi: 1 gennaio; 6 gennaio; lunedì di Pasqua; 25 Aprile; 1 maggio; 2 giugno; 15 agosto; 1 novembre; 8 dicembre; 25 dicembre; 26 dicembre</t>
  </si>
  <si>
    <t>Nei giorni dal lunedì al venerdì: dalle ore 8.00 alle ore 19.00</t>
  </si>
  <si>
    <t>Nei giorni dal lunedì al venerdì: dalle ore 7.00 alle ore 8.00 e dalle ore 19.00 alle ore 23.00</t>
  </si>
  <si>
    <t>Nei giorni di sabato: dalle ore 7.00 alle ore 23.00</t>
  </si>
  <si>
    <t>Nei giorni dal lunedì al sabato: dalle ore 00.00 alle ore 7.00 e dalle ore 23.00 dalle ore 24.00</t>
  </si>
  <si>
    <t>Nei giorni di domenica e festivi*: Tutte le ore della giornata</t>
  </si>
  <si>
    <t>inizio</t>
  </si>
  <si>
    <t>fine</t>
  </si>
  <si>
    <t>Lunedì</t>
  </si>
  <si>
    <t>Martedì</t>
  </si>
  <si>
    <t>Mercoledì</t>
  </si>
  <si>
    <t>Giovedì</t>
  </si>
  <si>
    <t>Venerdì</t>
  </si>
  <si>
    <t>Sabato</t>
  </si>
  <si>
    <t>Domenica</t>
  </si>
  <si>
    <t>Sconto PA Virtuose S</t>
  </si>
  <si>
    <t>Fascia oraria</t>
  </si>
  <si>
    <t>F0</t>
  </si>
  <si>
    <t>PUNIndex e PUN per fascia</t>
  </si>
  <si>
    <t>Mese</t>
  </si>
  <si>
    <t>ΨVAR</t>
  </si>
  <si>
    <t>Il Fornitore, ai sensi della deliberazione ARERA ARG/elt n. 104/11 e s.m.i., tramite Garanzia d’Origine, è tenuto a certificare la produzione di Energia Verde per tutti i Punti di Prelievo per i quali sia stata attivata l’Opzione Verde per un ammontare non inferiore al consumo totale effettivo degli stessi. L’attivazione dell’Opzione Verde (OV) consente all’amministrazione l’utilizzo del marchio offerto dal rispettivo Fornitore. Il Logo verrà concesso in uso dal Fornitore per la durata della fornitura. Il corrispettivo che si applica ad ogni MWh consumato, è fisso ed invariabile per tutta la durata contrattuale. Per ulteriori informazioni si rimanda alla Convenzione, al Capitolato Tecnico e alla Guida. Informazioni sulla Garanzia d'Origine si trovano sul sito www.gse.it</t>
  </si>
  <si>
    <t>0,9 Euro/MWh</t>
  </si>
  <si>
    <r>
      <t xml:space="preserve">- </t>
    </r>
    <r>
      <rPr>
        <u/>
        <sz val="10"/>
        <color rgb="FF534D49"/>
        <rFont val="Calibri"/>
        <family val="2"/>
      </rPr>
      <t>gli Oneri di Sistema relativi al solo mercato libero</t>
    </r>
    <r>
      <rPr>
        <sz val="10"/>
        <color rgb="FF534D49"/>
        <rFont val="Calibri"/>
        <family val="2"/>
      </rPr>
      <t xml:space="preserve"> come stabiliti, tempo per tempo, dall’ARERA (a titolo es. le componenti tariffarie A</t>
    </r>
    <r>
      <rPr>
        <vertAlign val="subscript"/>
        <sz val="10"/>
        <color rgb="FF534D49"/>
        <rFont val="Calibri"/>
        <family val="2"/>
      </rPr>
      <t>RIM</t>
    </r>
    <r>
      <rPr>
        <sz val="10"/>
        <color rgb="FF534D49"/>
        <rFont val="Calibri"/>
        <family val="2"/>
      </rPr>
      <t>, A</t>
    </r>
    <r>
      <rPr>
        <vertAlign val="subscript"/>
        <sz val="10"/>
        <color rgb="FF534D49"/>
        <rFont val="Calibri"/>
        <family val="2"/>
      </rPr>
      <t>SOS</t>
    </r>
    <r>
      <rPr>
        <sz val="10"/>
        <color rgb="FF534D49"/>
        <rFont val="Calibri"/>
        <family val="2"/>
      </rPr>
      <t>, UC, C</t>
    </r>
    <r>
      <rPr>
        <vertAlign val="subscript"/>
        <sz val="10"/>
        <color rgb="FF534D49"/>
        <rFont val="Calibri"/>
        <family val="2"/>
      </rPr>
      <t>MOR</t>
    </r>
    <r>
      <rPr>
        <sz val="10"/>
        <color rgb="FF534D49"/>
        <rFont val="Calibri"/>
        <family val="2"/>
      </rPr>
      <t xml:space="preserve">). </t>
    </r>
  </si>
  <si>
    <r>
      <t xml:space="preserve">Fattori percentuali di perdita di energia elettrica sulle reti con obbligo di connessione di terzi.
</t>
    </r>
    <r>
      <rPr>
        <sz val="11"/>
        <color theme="0"/>
        <rFont val="Calibri"/>
        <family val="2"/>
        <scheme val="minor"/>
      </rPr>
      <t>Tabella 4 del TIS - Allegato A alla Deliberazione ARERA ARG/elt 107/09 s.m.i.</t>
    </r>
    <r>
      <rPr>
        <b/>
        <sz val="11"/>
        <color theme="0"/>
        <rFont val="Calibri"/>
        <family val="2"/>
        <scheme val="minor"/>
      </rPr>
      <t xml:space="preserve">
</t>
    </r>
  </si>
  <si>
    <t>Deliberazione ARERA n. 301/2012/R/eel e s.m.i. - "TIV" - Allegato A - Tabella 6: Fasce orarie</t>
  </si>
  <si>
    <t>Lotto 5: Veneto</t>
  </si>
  <si>
    <t>Lotto 10: Provincia di Roma</t>
  </si>
  <si>
    <t>Lotto 8: Toscana</t>
  </si>
  <si>
    <r>
      <rPr>
        <sz val="12"/>
        <color rgb="FF534D49"/>
        <rFont val="Calibri"/>
        <family val="2"/>
      </rPr>
      <t>Fornitore</t>
    </r>
    <r>
      <rPr>
        <i/>
        <sz val="12"/>
        <color rgb="FF534D49"/>
        <rFont val="Calibri"/>
        <family val="2"/>
      </rPr>
      <t>: AGSM Energia S.p.A.</t>
    </r>
  </si>
  <si>
    <r>
      <t>Lotto 9</t>
    </r>
    <r>
      <rPr>
        <sz val="12"/>
        <color rgb="FF534D49"/>
        <rFont val="Calibri"/>
        <family val="2"/>
      </rPr>
      <t>: Umbria, Marche</t>
    </r>
  </si>
  <si>
    <r>
      <rPr>
        <sz val="12"/>
        <color rgb="FF534D49"/>
        <rFont val="Calibri"/>
        <family val="2"/>
      </rPr>
      <t>Fornitore</t>
    </r>
    <r>
      <rPr>
        <i/>
        <sz val="12"/>
        <color rgb="FF534D49"/>
        <rFont val="Calibri"/>
        <family val="2"/>
      </rPr>
      <t>: A2A Energia S.p.A.</t>
    </r>
  </si>
  <si>
    <t>Lotto 4: Trentino Alto Adige, Friuli Venezia Giulia</t>
  </si>
  <si>
    <r>
      <t xml:space="preserve">LOTTO 7 - Prezzi Variabili al netto delle perdite di rete </t>
    </r>
    <r>
      <rPr>
        <b/>
        <i/>
        <sz val="10"/>
        <color indexed="9"/>
        <rFont val="Arial"/>
        <family val="2"/>
      </rPr>
      <t>(Euro/MWh)</t>
    </r>
  </si>
  <si>
    <t xml:space="preserve">Lotto 1: Valle d’Aosta, Piemonte </t>
  </si>
  <si>
    <t xml:space="preserve">Lotto 2: Province di Milano e Lodi </t>
  </si>
  <si>
    <t xml:space="preserve">Lotto 3: Lombardia escluse le Province di Milano e Lodi                             </t>
  </si>
  <si>
    <t xml:space="preserve">Lotto 6: Emilia Romagna </t>
  </si>
  <si>
    <t xml:space="preserve">Lotto 7: Sardegna, Liguria </t>
  </si>
  <si>
    <t xml:space="preserve">Lotto 11: Lazio esclusa la Provincia di Roma </t>
  </si>
  <si>
    <t>Lotto 12: Abruzzo, Molise</t>
  </si>
  <si>
    <t>Lotto 14: Puglia, Basilicata</t>
  </si>
  <si>
    <t xml:space="preserve">Lotto 15: Calabria </t>
  </si>
  <si>
    <r>
      <t xml:space="preserve">Fornitore: </t>
    </r>
    <r>
      <rPr>
        <i/>
        <sz val="12"/>
        <color rgb="FF534D49"/>
        <rFont val="Calibri"/>
        <family val="2"/>
        <scheme val="minor"/>
      </rPr>
      <t>AGSM Energia S.p.A.</t>
    </r>
  </si>
  <si>
    <t>Lotti 2, 3, 5, 7, 10, 13, 16</t>
  </si>
  <si>
    <t>Energia elettrica 18</t>
  </si>
  <si>
    <r>
      <t>Configuratore corrispettivi a</t>
    </r>
    <r>
      <rPr>
        <b/>
        <sz val="14"/>
        <color rgb="FFFFFFFF"/>
        <rFont val="Calibri"/>
        <family val="2"/>
        <scheme val="minor"/>
      </rPr>
      <t xml:space="preserve"> </t>
    </r>
    <r>
      <rPr>
        <b/>
        <u/>
        <sz val="14"/>
        <color indexed="9"/>
        <rFont val="Calibri"/>
        <family val="2"/>
      </rPr>
      <t>Prezzo Variabile</t>
    </r>
    <r>
      <rPr>
        <b/>
        <sz val="12"/>
        <color indexed="9"/>
        <rFont val="Calibri"/>
        <family val="2"/>
      </rPr>
      <t xml:space="preserve"> per la fornitura di </t>
    </r>
    <r>
      <rPr>
        <b/>
        <u/>
        <sz val="14"/>
        <color indexed="9"/>
        <rFont val="Calibri"/>
        <family val="2"/>
      </rPr>
      <t>Energia Elettrica edizione 18</t>
    </r>
  </si>
  <si>
    <t>0,67 Euro/MWh</t>
  </si>
  <si>
    <t>PUNIndex e PUN per fascia 12 e 24 mesi</t>
  </si>
  <si>
    <t>Forniture a Prezzo variabile a 12 e 24 mesi</t>
  </si>
  <si>
    <t>0,10 Euro/MWh</t>
  </si>
  <si>
    <t>0,60 Euro/MWh</t>
  </si>
  <si>
    <r>
      <t xml:space="preserve">LOTTO 17 - Prezzi Variabili al netto delle perdite di rete </t>
    </r>
    <r>
      <rPr>
        <b/>
        <i/>
        <sz val="10"/>
        <color indexed="9"/>
        <rFont val="Arial"/>
        <family val="2"/>
      </rPr>
      <t>(Euro/MWh)</t>
    </r>
  </si>
  <si>
    <t>AGSM Energia S.p.A.</t>
  </si>
  <si>
    <t>Lotto 1, 4, 8, 9, 11, 12, 14, 15, 17</t>
  </si>
  <si>
    <t>0,59 Euro/MWh</t>
  </si>
  <si>
    <r>
      <t xml:space="preserve">LOTTO 5 - Prezzi Variabili al netto delle perdite di rete </t>
    </r>
    <r>
      <rPr>
        <b/>
        <i/>
        <sz val="10"/>
        <color indexed="9"/>
        <rFont val="Arial"/>
        <family val="2"/>
      </rPr>
      <t>(Euro/MWh)</t>
    </r>
  </si>
  <si>
    <t>1,33 Euro/MWh</t>
  </si>
  <si>
    <r>
      <t xml:space="preserve">LOTTO 10 - Prezzi Variabili al netto delle perdite di rete </t>
    </r>
    <r>
      <rPr>
        <b/>
        <i/>
        <sz val="10"/>
        <color indexed="9"/>
        <rFont val="Arial"/>
        <family val="2"/>
      </rPr>
      <t>(Euro/MWh)</t>
    </r>
  </si>
  <si>
    <t>3,70 Euro/MWh</t>
  </si>
  <si>
    <r>
      <t xml:space="preserve">LOTTO 13 - Prezzi Variabili al netto delle perdite di rete </t>
    </r>
    <r>
      <rPr>
        <b/>
        <i/>
        <sz val="10"/>
        <color indexed="9"/>
        <rFont val="Arial"/>
        <family val="2"/>
      </rPr>
      <t>(Euro/MWh)</t>
    </r>
  </si>
  <si>
    <t>2,52 Euro/MWh</t>
  </si>
  <si>
    <r>
      <t xml:space="preserve">LOTTO 16 - Prezzi Variabili al netto delle perdite di rete </t>
    </r>
    <r>
      <rPr>
        <b/>
        <i/>
        <sz val="10"/>
        <color indexed="9"/>
        <rFont val="Arial"/>
        <family val="2"/>
      </rPr>
      <t>(Euro/MWh)</t>
    </r>
  </si>
  <si>
    <t>0,50 Euro/MWh</t>
  </si>
  <si>
    <r>
      <t xml:space="preserve">LOTTO 8 - Prezzi Variabili al netto delle perdite di rete </t>
    </r>
    <r>
      <rPr>
        <b/>
        <i/>
        <sz val="10"/>
        <color indexed="9"/>
        <rFont val="Arial"/>
        <family val="2"/>
      </rPr>
      <t>(Euro/MWh)</t>
    </r>
  </si>
  <si>
    <r>
      <t xml:space="preserve">LOTTO 9 - Prezzi Variabili al netto delle perdite di rete </t>
    </r>
    <r>
      <rPr>
        <b/>
        <i/>
        <sz val="10"/>
        <color indexed="9"/>
        <rFont val="Arial"/>
        <family val="2"/>
      </rPr>
      <t>(Euro/MWh)</t>
    </r>
  </si>
  <si>
    <t>A2A Energia S.p.A.</t>
  </si>
  <si>
    <t>Lotto 6</t>
  </si>
  <si>
    <r>
      <t xml:space="preserve">LOTTO 1 - Prezzi Variabili al netto delle perdite di rete </t>
    </r>
    <r>
      <rPr>
        <b/>
        <i/>
        <sz val="10"/>
        <color indexed="9"/>
        <rFont val="Arial"/>
        <family val="2"/>
      </rPr>
      <t>(Euro/MWh)</t>
    </r>
  </si>
  <si>
    <t>0,76 Euro/MWh</t>
  </si>
  <si>
    <t>0,64 Euro/MWh</t>
  </si>
  <si>
    <r>
      <t xml:space="preserve">LOTTO 3 - Prezzi Variabili al netto delle perdite di rete </t>
    </r>
    <r>
      <rPr>
        <b/>
        <i/>
        <sz val="10"/>
        <color indexed="9"/>
        <rFont val="Arial"/>
        <family val="2"/>
      </rPr>
      <t>(Euro/MWh)</t>
    </r>
  </si>
  <si>
    <r>
      <t xml:space="preserve">LOTTO 4 - Prezzi Variabili al netto delle perdite di rete </t>
    </r>
    <r>
      <rPr>
        <b/>
        <i/>
        <sz val="10"/>
        <color indexed="9"/>
        <rFont val="Arial"/>
        <family val="2"/>
      </rPr>
      <t>(Euro/MWh)</t>
    </r>
  </si>
  <si>
    <t>0,1 Euro/MWh</t>
  </si>
  <si>
    <t>0,65 Euro/MWh</t>
  </si>
  <si>
    <r>
      <t xml:space="preserve">LOTTO 6 - Prezzi Variabili al netto delle perdite di rete </t>
    </r>
    <r>
      <rPr>
        <b/>
        <i/>
        <sz val="10"/>
        <color indexed="9"/>
        <rFont val="Arial"/>
        <family val="2"/>
      </rPr>
      <t>(Euro/MWh)</t>
    </r>
  </si>
  <si>
    <r>
      <t xml:space="preserve">LOTTO 11 - Prezzi Variabili al netto delle perdite di rete </t>
    </r>
    <r>
      <rPr>
        <b/>
        <i/>
        <sz val="10"/>
        <color indexed="9"/>
        <rFont val="Arial"/>
        <family val="2"/>
      </rPr>
      <t>(Euro/MWh)</t>
    </r>
  </si>
  <si>
    <r>
      <t xml:space="preserve">LOTTO 12 - Prezzi Variabili al netto delle perdite di rete </t>
    </r>
    <r>
      <rPr>
        <b/>
        <i/>
        <sz val="10"/>
        <color indexed="9"/>
        <rFont val="Arial"/>
        <family val="2"/>
      </rPr>
      <t>(Euro/MWh)</t>
    </r>
  </si>
  <si>
    <r>
      <t xml:space="preserve">LOTTO 14 - Prezzi Variabili al netto delle perdite di rete </t>
    </r>
    <r>
      <rPr>
        <b/>
        <i/>
        <sz val="10"/>
        <color indexed="9"/>
        <rFont val="Arial"/>
        <family val="2"/>
      </rPr>
      <t>(Euro/MWh)</t>
    </r>
  </si>
  <si>
    <r>
      <t xml:space="preserve">LOTTO 15 - Prezzi Variabili al netto delle perdite di rete </t>
    </r>
    <r>
      <rPr>
        <b/>
        <i/>
        <sz val="10"/>
        <color indexed="9"/>
        <rFont val="Arial"/>
        <family val="2"/>
      </rPr>
      <t>(Euro/MWh)</t>
    </r>
  </si>
  <si>
    <t>non attivo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</si>
</sst>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L.&quot;* #,##0.00_);_(&quot;L.&quot;* \(#,##0.00\);_(&quot;L.&quot;* &quot;-&quot;??_);_(@_)"/>
    <numFmt numFmtId="165" formatCode="h:mm;@"/>
    <numFmt numFmtId="166" formatCode="_(&quot;€/Mwh&quot;* #,##0.00_);_(&quot;€/Mwh&quot;* \(#,##0.00\);_(&quot;€/Mwh&quot;* &quot;-&quot;??_);_(@_)"/>
    <numFmt numFmtId="167" formatCode="_(&quot;€/MWh&quot;* #,##0.00_);_(&quot;€/MWh&quot;* \(#,##0.00\);_(&quot;€/MWh&quot;* &quot;-&quot;??_);_(@_)"/>
    <numFmt numFmtId="168" formatCode="[$-410]mmm\-yy;@"/>
  </numFmts>
  <fonts count="47" x14ac:knownFonts="1">
    <font>
      <sz val="11"/>
      <color theme="1"/>
      <name val="Calibri"/>
      <family val="2"/>
      <scheme val="minor"/>
    </font>
    <font>
      <sz val="11"/>
      <color rgb="FF534D49"/>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0"/>
      <color indexed="9"/>
      <name val="Arial"/>
      <family val="2"/>
    </font>
    <font>
      <b/>
      <i/>
      <sz val="10"/>
      <color indexed="9"/>
      <name val="Arial"/>
      <family val="2"/>
    </font>
    <font>
      <sz val="11"/>
      <color indexed="8"/>
      <name val="Calibri"/>
      <family val="2"/>
    </font>
    <font>
      <b/>
      <u/>
      <sz val="14"/>
      <color indexed="9"/>
      <name val="Calibri"/>
      <family val="2"/>
    </font>
    <font>
      <sz val="11"/>
      <color theme="0"/>
      <name val="Calibri"/>
      <family val="2"/>
    </font>
    <font>
      <sz val="10"/>
      <color rgb="FF554F4F"/>
      <name val="Calibri"/>
      <family val="2"/>
      <scheme val="minor"/>
    </font>
    <font>
      <sz val="12"/>
      <name val="Calibri"/>
      <family val="2"/>
      <scheme val="minor"/>
    </font>
    <font>
      <sz val="14"/>
      <name val="Calibri"/>
      <family val="2"/>
      <scheme val="minor"/>
    </font>
    <font>
      <b/>
      <sz val="12"/>
      <color indexed="54"/>
      <name val="Calibri"/>
      <family val="2"/>
      <scheme val="minor"/>
    </font>
    <font>
      <b/>
      <sz val="10"/>
      <color theme="0"/>
      <name val="Calibri"/>
      <family val="2"/>
      <scheme val="minor"/>
    </font>
    <font>
      <b/>
      <sz val="12"/>
      <color theme="0"/>
      <name val="Calibri"/>
      <family val="2"/>
      <scheme val="minor"/>
    </font>
    <font>
      <sz val="11"/>
      <color rgb="FF333333"/>
      <name val="Arial"/>
      <family val="2"/>
    </font>
    <font>
      <sz val="11"/>
      <color rgb="FF534D49"/>
      <name val="Calibri"/>
      <family val="2"/>
    </font>
    <font>
      <sz val="12"/>
      <color rgb="FF534D49"/>
      <name val="Calibri"/>
      <family val="2"/>
    </font>
    <font>
      <i/>
      <sz val="12"/>
      <color rgb="FF534D49"/>
      <name val="Calibri"/>
      <family val="2"/>
    </font>
    <font>
      <sz val="10"/>
      <color rgb="FF534D49"/>
      <name val="Calibri"/>
      <family val="2"/>
      <scheme val="minor"/>
    </font>
    <font>
      <u/>
      <sz val="10"/>
      <color rgb="FF534D49"/>
      <name val="Calibri"/>
      <family val="2"/>
    </font>
    <font>
      <sz val="10"/>
      <color rgb="FF534D49"/>
      <name val="Calibri"/>
      <family val="2"/>
    </font>
    <font>
      <vertAlign val="subscript"/>
      <sz val="10"/>
      <color rgb="FF534D49"/>
      <name val="Calibri"/>
      <family val="2"/>
    </font>
    <font>
      <i/>
      <sz val="10"/>
      <color rgb="FF534D49"/>
      <name val="Calibri"/>
      <family val="2"/>
      <scheme val="minor"/>
    </font>
    <font>
      <sz val="12"/>
      <color rgb="FF534D49"/>
      <name val="Calibri"/>
      <family val="2"/>
      <scheme val="minor"/>
    </font>
    <font>
      <i/>
      <sz val="12"/>
      <color rgb="FF534D49"/>
      <name val="Calibri"/>
      <family val="2"/>
      <scheme val="minor"/>
    </font>
    <font>
      <b/>
      <sz val="12"/>
      <color rgb="FFFFFFFF"/>
      <name val="Calibri"/>
      <family val="2"/>
      <scheme val="minor"/>
    </font>
    <font>
      <b/>
      <sz val="12"/>
      <color indexed="9"/>
      <name val="Calibri"/>
      <family val="2"/>
    </font>
    <font>
      <b/>
      <sz val="14"/>
      <color rgb="FFFFFFFF"/>
      <name val="Calibri"/>
      <family val="2"/>
      <scheme val="minor"/>
    </font>
    <font>
      <i/>
      <sz val="11"/>
      <color rgb="FF534D49"/>
      <name val="Calibri"/>
      <family val="2"/>
      <scheme val="minor"/>
    </font>
    <font>
      <b/>
      <i/>
      <sz val="11"/>
      <color rgb="FF534D49"/>
      <name val="Calibri"/>
      <family val="2"/>
      <scheme val="minor"/>
    </font>
    <font>
      <b/>
      <i/>
      <sz val="11"/>
      <color rgb="FF821B4C"/>
      <name val="Calibri"/>
      <family val="2"/>
      <scheme val="minor"/>
    </font>
    <font>
      <b/>
      <sz val="11"/>
      <color rgb="FF534D49"/>
      <name val="Calibri"/>
      <family val="2"/>
    </font>
    <font>
      <b/>
      <sz val="12"/>
      <color theme="0"/>
      <name val="Calibri"/>
      <family val="2"/>
    </font>
    <font>
      <i/>
      <sz val="9"/>
      <color rgb="FF534D49"/>
      <name val="Calibri"/>
      <family val="2"/>
    </font>
    <font>
      <b/>
      <i/>
      <sz val="11"/>
      <color theme="0"/>
      <name val="Calibri"/>
      <family val="2"/>
    </font>
    <font>
      <b/>
      <sz val="11"/>
      <color theme="0"/>
      <name val="Calibri"/>
      <family val="2"/>
    </font>
    <font>
      <b/>
      <sz val="16"/>
      <color rgb="FF821B4C"/>
      <name val="Calibri"/>
      <family val="2"/>
      <scheme val="minor"/>
    </font>
    <font>
      <b/>
      <i/>
      <sz val="10"/>
      <color rgb="FF534D49"/>
      <name val="Arial"/>
      <family val="2"/>
    </font>
    <font>
      <b/>
      <sz val="10"/>
      <color rgb="FF534D49"/>
      <name val="Arial"/>
      <family val="2"/>
    </font>
    <font>
      <b/>
      <sz val="11"/>
      <color theme="1"/>
      <name val="Calibri"/>
      <family val="2"/>
      <scheme val="minor"/>
    </font>
    <font>
      <b/>
      <i/>
      <sz val="12"/>
      <color rgb="FF534D49"/>
      <name val="Calibri"/>
      <family val="2"/>
      <scheme val="minor"/>
    </font>
    <font>
      <b/>
      <u/>
      <sz val="14"/>
      <color theme="0"/>
      <name val="Calibri"/>
      <family val="2"/>
    </font>
  </fonts>
  <fills count="8">
    <fill>
      <patternFill patternType="none"/>
    </fill>
    <fill>
      <patternFill patternType="gray125"/>
    </fill>
    <fill>
      <patternFill patternType="solid">
        <fgColor rgb="FF821B4C"/>
        <bgColor indexed="64"/>
      </patternFill>
    </fill>
    <fill>
      <patternFill patternType="solid">
        <fgColor rgb="FFF2F2F2"/>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72">
    <border>
      <left/>
      <right/>
      <top/>
      <bottom/>
      <diagonal/>
    </border>
    <border>
      <left/>
      <right style="medium">
        <color rgb="FFD9D9D9"/>
      </right>
      <top style="medium">
        <color rgb="FFD9D9D9"/>
      </top>
      <bottom style="medium">
        <color rgb="FFD9D9D9"/>
      </bottom>
      <diagonal/>
    </border>
    <border>
      <left/>
      <right style="medium">
        <color rgb="FFD9D9D9"/>
      </right>
      <top/>
      <bottom style="medium">
        <color rgb="FFD9D9D9"/>
      </bottom>
      <diagonal/>
    </border>
    <border>
      <left style="thin">
        <color indexed="64"/>
      </left>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theme="0"/>
      </top>
      <bottom/>
      <diagonal/>
    </border>
    <border>
      <left/>
      <right/>
      <top style="medium">
        <color rgb="FFD9D9D9"/>
      </top>
      <bottom/>
      <diagonal/>
    </border>
    <border>
      <left/>
      <right style="medium">
        <color rgb="FFD9D9D9"/>
      </right>
      <top style="medium">
        <color rgb="FFD9D9D9"/>
      </top>
      <bottom/>
      <diagonal/>
    </border>
    <border>
      <left/>
      <right/>
      <top/>
      <bottom style="medium">
        <color rgb="FFD9D9D9"/>
      </bottom>
      <diagonal/>
    </border>
    <border>
      <left style="medium">
        <color rgb="FFD9D9D9"/>
      </left>
      <right/>
      <top/>
      <bottom style="medium">
        <color rgb="FFD9D9D9"/>
      </bottom>
      <diagonal/>
    </border>
    <border>
      <left style="medium">
        <color rgb="FFD9D9D9"/>
      </left>
      <right/>
      <top style="medium">
        <color rgb="FFD9D9D9"/>
      </top>
      <bottom style="medium">
        <color rgb="FFD9D9D9"/>
      </bottom>
      <diagonal/>
    </border>
    <border>
      <left/>
      <right/>
      <top style="medium">
        <color rgb="FFD9D9D9"/>
      </top>
      <bottom style="medium">
        <color rgb="FFD9D9D9"/>
      </bottom>
      <diagonal/>
    </border>
    <border>
      <left style="medium">
        <color rgb="FF821B4C"/>
      </left>
      <right style="medium">
        <color rgb="FF821B4C"/>
      </right>
      <top style="medium">
        <color rgb="FF821B4C"/>
      </top>
      <bottom style="medium">
        <color rgb="FF821B4C"/>
      </bottom>
      <diagonal/>
    </border>
    <border>
      <left style="medium">
        <color rgb="FF821B4C"/>
      </left>
      <right/>
      <top style="medium">
        <color rgb="FF821B4C"/>
      </top>
      <bottom style="medium">
        <color rgb="FF821B4C"/>
      </bottom>
      <diagonal/>
    </border>
    <border>
      <left/>
      <right/>
      <top style="medium">
        <color rgb="FF821B4C"/>
      </top>
      <bottom style="medium">
        <color rgb="FF821B4C"/>
      </bottom>
      <diagonal/>
    </border>
    <border>
      <left/>
      <right style="medium">
        <color rgb="FF821B4C"/>
      </right>
      <top style="medium">
        <color rgb="FF821B4C"/>
      </top>
      <bottom style="medium">
        <color rgb="FF821B4C"/>
      </bottom>
      <diagonal/>
    </border>
    <border>
      <left style="medium">
        <color theme="0"/>
      </left>
      <right style="medium">
        <color theme="0"/>
      </right>
      <top style="medium">
        <color theme="0"/>
      </top>
      <bottom style="medium">
        <color theme="0"/>
      </bottom>
      <diagonal/>
    </border>
    <border>
      <left/>
      <right/>
      <top/>
      <bottom style="medium">
        <color theme="0"/>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medium">
        <color theme="0"/>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diagonal/>
    </border>
    <border>
      <left style="medium">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medium">
        <color theme="0" tint="-0.249977111117893"/>
      </right>
      <top/>
      <bottom style="thin">
        <color theme="0" tint="-0.249977111117893"/>
      </bottom>
      <diagonal/>
    </border>
    <border>
      <left style="medium">
        <color theme="0" tint="-0.249977111117893"/>
      </left>
      <right style="thin">
        <color theme="0" tint="-0.249977111117893"/>
      </right>
      <top style="medium">
        <color theme="0" tint="-0.249977111117893"/>
      </top>
      <bottom style="medium">
        <color theme="0" tint="-0.249977111117893"/>
      </bottom>
      <diagonal/>
    </border>
    <border>
      <left style="thin">
        <color theme="0" tint="-0.249977111117893"/>
      </left>
      <right style="thin">
        <color theme="0" tint="-0.249977111117893"/>
      </right>
      <top style="medium">
        <color theme="0" tint="-0.249977111117893"/>
      </top>
      <bottom style="medium">
        <color theme="0" tint="-0.249977111117893"/>
      </bottom>
      <diagonal/>
    </border>
    <border>
      <left style="thin">
        <color theme="0" tint="-0.249977111117893"/>
      </left>
      <right style="medium">
        <color theme="0" tint="-0.249977111117893"/>
      </right>
      <top style="medium">
        <color theme="0" tint="-0.249977111117893"/>
      </top>
      <bottom style="medium">
        <color theme="0" tint="-0.249977111117893"/>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thin">
        <color rgb="FFF2F2F2"/>
      </left>
      <right style="thin">
        <color rgb="FFF2F2F2"/>
      </right>
      <top style="thin">
        <color rgb="FFF2F2F2"/>
      </top>
      <bottom style="thin">
        <color rgb="FFF2F2F2"/>
      </bottom>
      <diagonal/>
    </border>
    <border>
      <left style="thin">
        <color rgb="FF534D49"/>
      </left>
      <right style="thin">
        <color rgb="FF534D49"/>
      </right>
      <top style="thin">
        <color rgb="FF534D49"/>
      </top>
      <bottom style="thin">
        <color rgb="FF534D49"/>
      </bottom>
      <diagonal/>
    </border>
    <border>
      <left/>
      <right style="thin">
        <color rgb="FF534D49"/>
      </right>
      <top style="thin">
        <color rgb="FF534D49"/>
      </top>
      <bottom style="thin">
        <color rgb="FF534D49"/>
      </bottom>
      <diagonal/>
    </border>
    <border>
      <left/>
      <right style="medium">
        <color rgb="FFD9D9D9"/>
      </right>
      <top/>
      <bottom/>
      <diagonal/>
    </border>
    <border>
      <left/>
      <right style="medium">
        <color rgb="FFF2F2F2"/>
      </right>
      <top style="medium">
        <color rgb="FFF2F2F2"/>
      </top>
      <bottom/>
      <diagonal/>
    </border>
    <border>
      <left/>
      <right style="medium">
        <color rgb="FFF2F2F2"/>
      </right>
      <top/>
      <bottom/>
      <diagonal/>
    </border>
    <border>
      <left style="medium">
        <color rgb="FFF2F2F2"/>
      </left>
      <right/>
      <top/>
      <bottom style="medium">
        <color rgb="FFF2F2F2"/>
      </bottom>
      <diagonal/>
    </border>
    <border>
      <left/>
      <right/>
      <top/>
      <bottom style="medium">
        <color rgb="FFF2F2F2"/>
      </bottom>
      <diagonal/>
    </border>
    <border>
      <left/>
      <right style="medium">
        <color rgb="FFF2F2F2"/>
      </right>
      <top/>
      <bottom style="medium">
        <color rgb="FFF2F2F2"/>
      </bottom>
      <diagonal/>
    </border>
    <border>
      <left style="hair">
        <color indexed="64"/>
      </left>
      <right style="hair">
        <color indexed="64"/>
      </right>
      <top/>
      <bottom style="thin">
        <color indexed="64"/>
      </bottom>
      <diagonal/>
    </border>
    <border>
      <left style="medium">
        <color theme="0"/>
      </left>
      <right style="medium">
        <color theme="0"/>
      </right>
      <top style="medium">
        <color theme="0"/>
      </top>
      <bottom/>
      <diagonal/>
    </border>
    <border>
      <left style="medium">
        <color theme="0"/>
      </left>
      <right style="medium">
        <color theme="0"/>
      </right>
      <top/>
      <bottom style="thin">
        <color indexed="64"/>
      </bottom>
      <diagonal/>
    </border>
    <border>
      <left style="medium">
        <color theme="0"/>
      </left>
      <right style="medium">
        <color theme="0"/>
      </right>
      <top style="thin">
        <color indexed="64"/>
      </top>
      <bottom style="hair">
        <color indexed="64"/>
      </bottom>
      <diagonal/>
    </border>
    <border>
      <left style="medium">
        <color theme="0"/>
      </left>
      <right style="medium">
        <color theme="0"/>
      </right>
      <top style="hair">
        <color indexed="64"/>
      </top>
      <bottom style="hair">
        <color indexed="64"/>
      </bottom>
      <diagonal/>
    </border>
    <border>
      <left style="medium">
        <color theme="0"/>
      </left>
      <right style="medium">
        <color theme="0"/>
      </right>
      <top style="hair">
        <color indexed="64"/>
      </top>
      <bottom style="medium">
        <color theme="0"/>
      </bottom>
      <diagonal/>
    </border>
    <border>
      <left style="medium">
        <color theme="0" tint="-0.14999847407452621"/>
      </left>
      <right/>
      <top style="medium">
        <color theme="0" tint="-0.14999847407452621"/>
      </top>
      <bottom/>
      <diagonal/>
    </border>
    <border>
      <left/>
      <right/>
      <top style="medium">
        <color theme="0" tint="-0.14999847407452621"/>
      </top>
      <bottom/>
      <diagonal/>
    </border>
    <border>
      <left/>
      <right style="medium">
        <color theme="0" tint="-0.14999847407452621"/>
      </right>
      <top style="medium">
        <color theme="0" tint="-0.14999847407452621"/>
      </top>
      <bottom/>
      <diagonal/>
    </border>
    <border>
      <left style="medium">
        <color theme="0" tint="-0.14999847407452621"/>
      </left>
      <right/>
      <top/>
      <bottom style="medium">
        <color theme="0" tint="-0.14999847407452621"/>
      </bottom>
      <diagonal/>
    </border>
    <border>
      <left/>
      <right/>
      <top/>
      <bottom style="medium">
        <color theme="0" tint="-0.14999847407452621"/>
      </bottom>
      <diagonal/>
    </border>
    <border>
      <left/>
      <right style="medium">
        <color theme="0" tint="-0.14999847407452621"/>
      </right>
      <top/>
      <bottom style="medium">
        <color theme="0" tint="-0.14999847407452621"/>
      </bottom>
      <diagonal/>
    </border>
    <border>
      <left style="thin">
        <color indexed="64"/>
      </left>
      <right style="thin">
        <color indexed="64"/>
      </right>
      <top/>
      <bottom style="thin">
        <color indexed="64"/>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s>
  <cellStyleXfs count="14">
    <xf numFmtId="0" fontId="0" fillId="0" borderId="0"/>
    <xf numFmtId="0" fontId="5" fillId="0" borderId="0"/>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6" fillId="0" borderId="0"/>
    <xf numFmtId="0" fontId="6" fillId="0" borderId="0"/>
    <xf numFmtId="0" fontId="6" fillId="0" borderId="0"/>
    <xf numFmtId="0" fontId="2" fillId="0" borderId="0"/>
    <xf numFmtId="0" fontId="10" fillId="0" borderId="0"/>
    <xf numFmtId="9" fontId="6" fillId="0" borderId="0" applyFont="0" applyFill="0" applyBorder="0" applyAlignment="0" applyProtection="0"/>
    <xf numFmtId="164" fontId="6" fillId="0" borderId="0" applyFont="0" applyFill="0" applyBorder="0" applyAlignment="0" applyProtection="0"/>
    <xf numFmtId="0" fontId="5" fillId="0" borderId="0"/>
  </cellStyleXfs>
  <cellXfs count="219">
    <xf numFmtId="0" fontId="0" fillId="0" borderId="0" xfId="0"/>
    <xf numFmtId="0" fontId="5" fillId="0" borderId="0" xfId="1"/>
    <xf numFmtId="0" fontId="14" fillId="0" borderId="0" xfId="1" applyFont="1"/>
    <xf numFmtId="0" fontId="15" fillId="0" borderId="0" xfId="1" applyFont="1"/>
    <xf numFmtId="0" fontId="15" fillId="4" borderId="0" xfId="1" applyFont="1" applyFill="1"/>
    <xf numFmtId="0" fontId="15" fillId="4" borderId="0" xfId="1" applyFont="1" applyFill="1" applyBorder="1"/>
    <xf numFmtId="0" fontId="16" fillId="4" borderId="0" xfId="1" applyFont="1" applyFill="1" applyAlignment="1">
      <alignment vertical="center"/>
    </xf>
    <xf numFmtId="0" fontId="13" fillId="4" borderId="0" xfId="1" applyFont="1" applyFill="1" applyBorder="1"/>
    <xf numFmtId="0" fontId="13" fillId="4" borderId="0" xfId="1" applyFont="1" applyFill="1"/>
    <xf numFmtId="0" fontId="13" fillId="4" borderId="0" xfId="1" quotePrefix="1" applyFont="1" applyFill="1"/>
    <xf numFmtId="0" fontId="13" fillId="4" borderId="0" xfId="1" applyFont="1" applyFill="1" applyAlignment="1"/>
    <xf numFmtId="0" fontId="19" fillId="0" borderId="0" xfId="0" applyFont="1"/>
    <xf numFmtId="0" fontId="23" fillId="4" borderId="0" xfId="1" applyFont="1" applyFill="1"/>
    <xf numFmtId="0" fontId="23" fillId="4" borderId="0" xfId="1" quotePrefix="1" applyFont="1" applyFill="1"/>
    <xf numFmtId="0" fontId="0" fillId="7" borderId="0" xfId="0" applyFill="1" applyAlignment="1">
      <alignment vertical="center"/>
    </xf>
    <xf numFmtId="0" fontId="0" fillId="0" borderId="0" xfId="0" applyAlignment="1">
      <alignment vertical="center"/>
    </xf>
    <xf numFmtId="0" fontId="19" fillId="0" borderId="0" xfId="0" applyFont="1" applyAlignment="1">
      <alignment vertical="center"/>
    </xf>
    <xf numFmtId="0" fontId="5" fillId="0" borderId="0" xfId="1" applyAlignment="1">
      <alignment vertical="center"/>
    </xf>
    <xf numFmtId="0" fontId="1" fillId="0" borderId="0" xfId="0" applyFont="1" applyAlignment="1">
      <alignment vertical="center"/>
    </xf>
    <xf numFmtId="0" fontId="3" fillId="0" borderId="0" xfId="7" applyFont="1" applyFill="1" applyBorder="1" applyAlignment="1">
      <alignment horizontal="center" vertical="center"/>
    </xf>
    <xf numFmtId="0" fontId="3" fillId="2" borderId="19" xfId="7" applyFont="1" applyFill="1" applyBorder="1" applyAlignment="1">
      <alignment horizontal="center" vertical="center"/>
    </xf>
    <xf numFmtId="166" fontId="28" fillId="0" borderId="11" xfId="0" applyNumberFormat="1" applyFont="1" applyBorder="1" applyAlignment="1">
      <alignment vertical="center" wrapText="1"/>
    </xf>
    <xf numFmtId="0" fontId="33" fillId="0" borderId="0" xfId="7" applyFont="1" applyFill="1" applyBorder="1" applyAlignment="1">
      <alignment horizontal="left" vertical="center"/>
    </xf>
    <xf numFmtId="0" fontId="3" fillId="2" borderId="25" xfId="7" applyFont="1" applyFill="1" applyBorder="1" applyAlignment="1">
      <alignment vertical="center"/>
    </xf>
    <xf numFmtId="0" fontId="3" fillId="2" borderId="0" xfId="7" applyFont="1" applyFill="1" applyBorder="1" applyAlignment="1">
      <alignment vertical="center"/>
    </xf>
    <xf numFmtId="0" fontId="28" fillId="0" borderId="0" xfId="0" applyFont="1" applyBorder="1" applyAlignment="1">
      <alignment vertical="center" wrapText="1"/>
    </xf>
    <xf numFmtId="0" fontId="0" fillId="0" borderId="0" xfId="0" applyFill="1" applyAlignment="1">
      <alignment vertical="center"/>
    </xf>
    <xf numFmtId="0" fontId="1" fillId="0" borderId="26" xfId="0" applyFont="1" applyBorder="1" applyAlignment="1">
      <alignment horizontal="justify" vertical="center" wrapText="1"/>
    </xf>
    <xf numFmtId="0" fontId="1" fillId="0" borderId="26" xfId="0" applyFont="1" applyBorder="1" applyAlignment="1">
      <alignment horizontal="center" vertical="center" wrapText="1"/>
    </xf>
    <xf numFmtId="17" fontId="1" fillId="0" borderId="26" xfId="0" applyNumberFormat="1" applyFont="1" applyBorder="1" applyAlignment="1">
      <alignment horizontal="center" vertical="center" wrapText="1"/>
    </xf>
    <xf numFmtId="168" fontId="1" fillId="3" borderId="26" xfId="0" applyNumberFormat="1" applyFont="1" applyFill="1" applyBorder="1" applyAlignment="1">
      <alignment horizontal="center" vertical="center" wrapText="1"/>
    </xf>
    <xf numFmtId="0" fontId="1" fillId="3" borderId="26" xfId="0" applyFont="1" applyFill="1" applyBorder="1" applyAlignment="1">
      <alignment horizontal="justify" vertical="center" wrapText="1"/>
    </xf>
    <xf numFmtId="0" fontId="1" fillId="3" borderId="26" xfId="0" applyFont="1" applyFill="1" applyBorder="1" applyAlignment="1">
      <alignment horizontal="center" vertical="center" wrapText="1"/>
    </xf>
    <xf numFmtId="0" fontId="36" fillId="0" borderId="26" xfId="10" applyFont="1" applyBorder="1" applyAlignment="1">
      <alignment horizontal="center"/>
    </xf>
    <xf numFmtId="0" fontId="38" fillId="0" borderId="0" xfId="10" applyFont="1" applyBorder="1"/>
    <xf numFmtId="165" fontId="20" fillId="0" borderId="26" xfId="10" applyNumberFormat="1" applyFont="1" applyBorder="1" applyAlignment="1">
      <alignment horizontal="center"/>
    </xf>
    <xf numFmtId="0" fontId="20" fillId="6" borderId="26" xfId="10" applyFont="1" applyFill="1" applyBorder="1" applyAlignment="1">
      <alignment horizontal="center"/>
    </xf>
    <xf numFmtId="0" fontId="20" fillId="5" borderId="26" xfId="10" applyFont="1" applyFill="1" applyBorder="1" applyAlignment="1">
      <alignment horizontal="center"/>
    </xf>
    <xf numFmtId="0" fontId="12" fillId="2" borderId="26" xfId="10" applyFont="1" applyFill="1" applyBorder="1" applyAlignment="1">
      <alignment horizontal="center" vertical="center"/>
    </xf>
    <xf numFmtId="165" fontId="20" fillId="0" borderId="27" xfId="10" applyNumberFormat="1" applyFont="1" applyBorder="1" applyAlignment="1">
      <alignment horizontal="center"/>
    </xf>
    <xf numFmtId="0" fontId="20" fillId="6" borderId="28" xfId="10" applyFont="1" applyFill="1" applyBorder="1" applyAlignment="1">
      <alignment horizontal="center"/>
    </xf>
    <xf numFmtId="165" fontId="20" fillId="0" borderId="29" xfId="10" applyNumberFormat="1" applyFont="1" applyBorder="1" applyAlignment="1">
      <alignment horizontal="center"/>
    </xf>
    <xf numFmtId="165" fontId="20" fillId="0" borderId="30" xfId="10" applyNumberFormat="1" applyFont="1" applyBorder="1" applyAlignment="1">
      <alignment horizontal="center"/>
    </xf>
    <xf numFmtId="0" fontId="20" fillId="6" borderId="30" xfId="10" applyFont="1" applyFill="1" applyBorder="1" applyAlignment="1">
      <alignment horizontal="center"/>
    </xf>
    <xf numFmtId="0" fontId="20" fillId="6" borderId="31" xfId="10" applyFont="1" applyFill="1" applyBorder="1" applyAlignment="1">
      <alignment horizontal="center"/>
    </xf>
    <xf numFmtId="165" fontId="20" fillId="0" borderId="33" xfId="10" applyNumberFormat="1" applyFont="1" applyBorder="1" applyAlignment="1">
      <alignment horizontal="center"/>
    </xf>
    <xf numFmtId="165" fontId="20" fillId="0" borderId="34" xfId="10" applyNumberFormat="1" applyFont="1" applyBorder="1" applyAlignment="1">
      <alignment horizontal="center"/>
    </xf>
    <xf numFmtId="0" fontId="20" fillId="6" borderId="34" xfId="10" applyFont="1" applyFill="1" applyBorder="1" applyAlignment="1">
      <alignment horizontal="center"/>
    </xf>
    <xf numFmtId="0" fontId="20" fillId="6" borderId="35" xfId="10" applyFont="1" applyFill="1" applyBorder="1" applyAlignment="1">
      <alignment horizontal="center"/>
    </xf>
    <xf numFmtId="0" fontId="39" fillId="2" borderId="36" xfId="10" applyFont="1" applyFill="1" applyBorder="1" applyAlignment="1">
      <alignment horizontal="center"/>
    </xf>
    <xf numFmtId="0" fontId="39" fillId="2" borderId="37" xfId="10" applyFont="1" applyFill="1" applyBorder="1" applyAlignment="1">
      <alignment horizontal="center"/>
    </xf>
    <xf numFmtId="0" fontId="40" fillId="2" borderId="37" xfId="10" applyFont="1" applyFill="1" applyBorder="1" applyAlignment="1">
      <alignment horizontal="center"/>
    </xf>
    <xf numFmtId="0" fontId="40" fillId="2" borderId="38" xfId="10" applyFont="1" applyFill="1" applyBorder="1" applyAlignment="1">
      <alignment horizontal="center"/>
    </xf>
    <xf numFmtId="0" fontId="41" fillId="0" borderId="0" xfId="0" applyFont="1" applyAlignment="1">
      <alignment vertical="center"/>
    </xf>
    <xf numFmtId="0" fontId="0" fillId="7" borderId="39" xfId="0" applyFill="1" applyBorder="1" applyAlignment="1">
      <alignment vertical="center"/>
    </xf>
    <xf numFmtId="0" fontId="0" fillId="7" borderId="40" xfId="0" applyFill="1" applyBorder="1" applyAlignment="1">
      <alignment vertical="center"/>
    </xf>
    <xf numFmtId="0" fontId="0" fillId="7" borderId="41" xfId="0" applyFill="1" applyBorder="1" applyAlignment="1">
      <alignment vertical="center"/>
    </xf>
    <xf numFmtId="0" fontId="0" fillId="7" borderId="42" xfId="0" applyFill="1" applyBorder="1" applyAlignment="1">
      <alignment vertical="center"/>
    </xf>
    <xf numFmtId="0" fontId="0" fillId="7" borderId="0" xfId="0" applyFill="1" applyBorder="1" applyAlignment="1">
      <alignment vertical="center"/>
    </xf>
    <xf numFmtId="0" fontId="0" fillId="7" borderId="43" xfId="0" applyFill="1" applyBorder="1" applyAlignment="1">
      <alignment vertical="center"/>
    </xf>
    <xf numFmtId="0" fontId="0" fillId="7" borderId="44" xfId="0" applyFill="1" applyBorder="1" applyAlignment="1">
      <alignment vertical="center"/>
    </xf>
    <xf numFmtId="0" fontId="0" fillId="7" borderId="45" xfId="0" applyFill="1" applyBorder="1" applyAlignment="1">
      <alignment vertical="center"/>
    </xf>
    <xf numFmtId="0" fontId="0" fillId="7" borderId="46" xfId="0" applyFill="1" applyBorder="1" applyAlignment="1">
      <alignment vertical="center"/>
    </xf>
    <xf numFmtId="0" fontId="0" fillId="7" borderId="39" xfId="0" applyFill="1" applyBorder="1"/>
    <xf numFmtId="0" fontId="0" fillId="7" borderId="40" xfId="0" applyFill="1" applyBorder="1"/>
    <xf numFmtId="0" fontId="0" fillId="7" borderId="41" xfId="0" applyFill="1" applyBorder="1"/>
    <xf numFmtId="0" fontId="0" fillId="7" borderId="42" xfId="0" applyFill="1" applyBorder="1"/>
    <xf numFmtId="0" fontId="0" fillId="7" borderId="0" xfId="0" applyFill="1" applyBorder="1"/>
    <xf numFmtId="0" fontId="0" fillId="7" borderId="43" xfId="0" applyFill="1" applyBorder="1"/>
    <xf numFmtId="0" fontId="0" fillId="7" borderId="44" xfId="0" applyFill="1" applyBorder="1"/>
    <xf numFmtId="0" fontId="0" fillId="7" borderId="45" xfId="0" applyFill="1" applyBorder="1"/>
    <xf numFmtId="0" fontId="0" fillId="7" borderId="46" xfId="0" applyFill="1" applyBorder="1"/>
    <xf numFmtId="0" fontId="30" fillId="0" borderId="0" xfId="0" applyFont="1" applyFill="1" applyBorder="1" applyAlignment="1">
      <alignment horizontal="center" vertical="center" wrapText="1"/>
    </xf>
    <xf numFmtId="0" fontId="5" fillId="0" borderId="0" xfId="1" applyFill="1" applyAlignment="1">
      <alignment vertical="center"/>
    </xf>
    <xf numFmtId="2" fontId="6" fillId="0" borderId="4" xfId="6" applyNumberFormat="1" applyFont="1" applyBorder="1" applyAlignment="1" applyProtection="1">
      <alignment horizontal="center" vertical="center"/>
      <protection locked="0"/>
    </xf>
    <xf numFmtId="0" fontId="0" fillId="7" borderId="53" xfId="0" applyFill="1" applyBorder="1" applyAlignment="1">
      <alignment vertical="center"/>
    </xf>
    <xf numFmtId="0" fontId="0" fillId="7" borderId="54" xfId="0" applyFill="1" applyBorder="1" applyAlignment="1">
      <alignment vertical="center"/>
    </xf>
    <xf numFmtId="2" fontId="6" fillId="0" borderId="56" xfId="6" applyNumberFormat="1" applyFont="1" applyBorder="1" applyAlignment="1" applyProtection="1">
      <alignment horizontal="center" vertical="center"/>
      <protection locked="0"/>
    </xf>
    <xf numFmtId="0" fontId="43" fillId="3" borderId="24" xfId="6" applyFont="1" applyFill="1" applyBorder="1" applyAlignment="1" applyProtection="1">
      <alignment horizontal="center"/>
      <protection locked="0"/>
    </xf>
    <xf numFmtId="0" fontId="43" fillId="3" borderId="24" xfId="6" applyFont="1" applyFill="1" applyBorder="1" applyAlignment="1" applyProtection="1">
      <alignment horizontal="center" vertical="center"/>
      <protection locked="0"/>
    </xf>
    <xf numFmtId="17" fontId="43" fillId="3" borderId="24" xfId="6" applyNumberFormat="1" applyFont="1" applyFill="1" applyBorder="1" applyAlignment="1" applyProtection="1">
      <alignment horizontal="center" vertical="center"/>
      <protection locked="0"/>
    </xf>
    <xf numFmtId="0" fontId="8" fillId="2" borderId="0" xfId="6" applyFont="1" applyFill="1" applyBorder="1" applyAlignment="1" applyProtection="1">
      <alignment vertical="center"/>
      <protection locked="0"/>
    </xf>
    <xf numFmtId="0" fontId="8" fillId="2" borderId="3" xfId="6" applyFont="1" applyFill="1" applyBorder="1" applyAlignment="1" applyProtection="1">
      <alignment vertical="center"/>
      <protection locked="0"/>
    </xf>
    <xf numFmtId="0" fontId="17" fillId="2" borderId="7" xfId="6" applyFont="1" applyFill="1" applyBorder="1" applyAlignment="1" applyProtection="1">
      <alignment vertical="center" textRotation="90"/>
      <protection locked="0"/>
    </xf>
    <xf numFmtId="0" fontId="42" fillId="0" borderId="0" xfId="6" applyFont="1" applyFill="1" applyBorder="1" applyAlignment="1" applyProtection="1">
      <alignment horizontal="center" vertical="center"/>
      <protection locked="0"/>
    </xf>
    <xf numFmtId="2" fontId="6" fillId="0" borderId="58" xfId="6" applyNumberFormat="1" applyBorder="1" applyAlignment="1" applyProtection="1">
      <alignment horizontal="center" vertical="center"/>
      <protection locked="0"/>
    </xf>
    <xf numFmtId="2" fontId="6" fillId="3" borderId="5" xfId="6" applyNumberFormat="1" applyFont="1" applyFill="1" applyBorder="1" applyAlignment="1" applyProtection="1">
      <alignment horizontal="center" vertical="center"/>
      <protection locked="0"/>
    </xf>
    <xf numFmtId="2" fontId="6" fillId="3" borderId="6" xfId="6" applyNumberFormat="1" applyFont="1" applyFill="1" applyBorder="1" applyAlignment="1" applyProtection="1">
      <alignment horizontal="center" vertical="center"/>
      <protection locked="0"/>
    </xf>
    <xf numFmtId="0" fontId="0" fillId="7" borderId="62" xfId="0" applyFill="1" applyBorder="1" applyAlignment="1">
      <alignment vertical="center"/>
    </xf>
    <xf numFmtId="0" fontId="0" fillId="7" borderId="63" xfId="0" applyFill="1" applyBorder="1" applyAlignment="1">
      <alignment vertical="center"/>
    </xf>
    <xf numFmtId="0" fontId="0" fillId="7" borderId="64" xfId="0" applyFill="1" applyBorder="1" applyAlignment="1">
      <alignment vertical="center"/>
    </xf>
    <xf numFmtId="0" fontId="0" fillId="7" borderId="65" xfId="0" applyFill="1" applyBorder="1" applyAlignment="1">
      <alignment vertical="center"/>
    </xf>
    <xf numFmtId="0" fontId="0" fillId="7" borderId="66" xfId="0" applyFill="1" applyBorder="1" applyAlignment="1">
      <alignment vertical="center"/>
    </xf>
    <xf numFmtId="0" fontId="0" fillId="7" borderId="67" xfId="0" applyFill="1" applyBorder="1" applyAlignment="1">
      <alignment vertical="center"/>
    </xf>
    <xf numFmtId="0" fontId="0" fillId="0" borderId="51" xfId="0" applyFill="1" applyBorder="1" applyAlignment="1">
      <alignment vertical="center"/>
    </xf>
    <xf numFmtId="0" fontId="0" fillId="0" borderId="0" xfId="0" applyFill="1" applyBorder="1" applyAlignment="1">
      <alignment vertical="center"/>
    </xf>
    <xf numFmtId="0" fontId="0" fillId="0" borderId="52" xfId="0" applyFill="1" applyBorder="1" applyAlignment="1">
      <alignment vertical="center"/>
    </xf>
    <xf numFmtId="0" fontId="0" fillId="0" borderId="55" xfId="0" applyFill="1" applyBorder="1" applyAlignment="1">
      <alignment vertical="center"/>
    </xf>
    <xf numFmtId="0" fontId="44" fillId="0" borderId="0" xfId="0" applyFont="1" applyAlignment="1">
      <alignment vertical="center"/>
    </xf>
    <xf numFmtId="0" fontId="3" fillId="2" borderId="24" xfId="6" applyFont="1" applyFill="1" applyBorder="1" applyAlignment="1">
      <alignment horizontal="center" vertical="center" wrapText="1"/>
    </xf>
    <xf numFmtId="2" fontId="1" fillId="3" borderId="26" xfId="0" applyNumberFormat="1" applyFont="1" applyFill="1" applyBorder="1" applyAlignment="1">
      <alignment horizontal="justify" vertical="center" wrapText="1"/>
    </xf>
    <xf numFmtId="0" fontId="1" fillId="3" borderId="26" xfId="0" applyNumberFormat="1" applyFont="1" applyFill="1" applyBorder="1" applyAlignment="1">
      <alignment horizontal="center" vertical="center" wrapText="1"/>
    </xf>
    <xf numFmtId="0" fontId="1" fillId="0" borderId="26" xfId="0" applyNumberFormat="1" applyFont="1" applyBorder="1" applyAlignment="1">
      <alignment horizontal="center" vertical="center" wrapText="1"/>
    </xf>
    <xf numFmtId="0" fontId="1" fillId="3" borderId="26" xfId="0" applyNumberFormat="1" applyFont="1" applyFill="1" applyBorder="1" applyAlignment="1">
      <alignment horizontal="justify" vertical="center" wrapText="1"/>
    </xf>
    <xf numFmtId="0" fontId="1" fillId="0" borderId="26" xfId="0" applyNumberFormat="1" applyFont="1" applyBorder="1" applyAlignment="1">
      <alignment horizontal="justify" vertical="center" wrapText="1"/>
    </xf>
    <xf numFmtId="2" fontId="6" fillId="3" borderId="59" xfId="6" applyNumberFormat="1" applyFill="1" applyBorder="1" applyAlignment="1" applyProtection="1">
      <alignment horizontal="center" vertical="center"/>
      <protection locked="0"/>
    </xf>
    <xf numFmtId="2" fontId="6" fillId="0" borderId="60" xfId="6" applyNumberFormat="1" applyBorder="1" applyAlignment="1" applyProtection="1">
      <alignment horizontal="center" vertical="center"/>
      <protection locked="0"/>
    </xf>
    <xf numFmtId="2" fontId="6" fillId="3" borderId="61" xfId="6" applyNumberFormat="1" applyFill="1" applyBorder="1" applyAlignment="1" applyProtection="1">
      <alignment horizontal="center" vertical="center"/>
      <protection locked="0"/>
    </xf>
    <xf numFmtId="0" fontId="45" fillId="0" borderId="0" xfId="0" applyFont="1" applyBorder="1" applyAlignment="1">
      <alignment horizontal="center" vertical="center"/>
    </xf>
    <xf numFmtId="0" fontId="45" fillId="0" borderId="0" xfId="0" applyFont="1" applyBorder="1" applyAlignment="1">
      <alignment horizontal="center" vertical="center" wrapText="1"/>
    </xf>
    <xf numFmtId="0" fontId="0" fillId="0" borderId="0" xfId="0" applyBorder="1" applyAlignment="1">
      <alignment horizontal="center" vertical="center"/>
    </xf>
    <xf numFmtId="167" fontId="34" fillId="0" borderId="0" xfId="0" applyNumberFormat="1" applyFont="1" applyBorder="1" applyAlignment="1">
      <alignment horizontal="center" vertical="center"/>
    </xf>
    <xf numFmtId="2" fontId="6" fillId="7" borderId="0" xfId="6" applyNumberFormat="1" applyFill="1" applyBorder="1" applyAlignment="1" applyProtection="1">
      <alignment horizontal="center" vertical="center"/>
      <protection locked="0"/>
    </xf>
    <xf numFmtId="2" fontId="34" fillId="7" borderId="15" xfId="13" applyNumberFormat="1" applyFont="1" applyFill="1" applyBorder="1" applyAlignment="1">
      <alignment vertical="center"/>
    </xf>
    <xf numFmtId="17" fontId="1" fillId="3" borderId="26" xfId="0" applyNumberFormat="1" applyFont="1" applyFill="1" applyBorder="1" applyAlignment="1">
      <alignment horizontal="center" vertical="center" wrapText="1"/>
    </xf>
    <xf numFmtId="2" fontId="6" fillId="0" borderId="5" xfId="6" applyNumberFormat="1" applyFill="1" applyBorder="1" applyAlignment="1" applyProtection="1">
      <alignment horizontal="center" vertical="center"/>
      <protection locked="0"/>
    </xf>
    <xf numFmtId="2" fontId="6" fillId="0" borderId="4" xfId="6" applyNumberFormat="1" applyFill="1" applyBorder="1" applyAlignment="1" applyProtection="1">
      <alignment horizontal="center" vertical="center"/>
      <protection locked="0"/>
    </xf>
    <xf numFmtId="2" fontId="6" fillId="0" borderId="6" xfId="6" applyNumberFormat="1" applyFill="1" applyBorder="1" applyAlignment="1" applyProtection="1">
      <alignment horizontal="center" vertical="center"/>
      <protection locked="0"/>
    </xf>
    <xf numFmtId="2" fontId="6" fillId="0" borderId="56" xfId="6" applyNumberFormat="1" applyFill="1" applyBorder="1" applyAlignment="1" applyProtection="1">
      <alignment horizontal="center" vertical="center"/>
      <protection locked="0"/>
    </xf>
    <xf numFmtId="2" fontId="1" fillId="3" borderId="26" xfId="0" applyNumberFormat="1" applyFont="1" applyFill="1" applyBorder="1" applyAlignment="1">
      <alignment horizontal="center" vertical="center" wrapText="1"/>
    </xf>
    <xf numFmtId="0" fontId="17" fillId="2" borderId="8" xfId="6" applyFont="1" applyFill="1" applyBorder="1" applyAlignment="1" applyProtection="1">
      <alignment horizontal="center" vertical="center" textRotation="90"/>
      <protection locked="0"/>
    </xf>
    <xf numFmtId="0" fontId="17" fillId="2" borderId="7" xfId="6" applyFont="1" applyFill="1" applyBorder="1" applyAlignment="1" applyProtection="1">
      <alignment horizontal="center" vertical="center" textRotation="90"/>
      <protection locked="0"/>
    </xf>
    <xf numFmtId="0" fontId="17" fillId="2" borderId="68" xfId="6" applyFont="1" applyFill="1" applyBorder="1" applyAlignment="1" applyProtection="1">
      <alignment horizontal="center" vertical="center" textRotation="90"/>
      <protection locked="0"/>
    </xf>
    <xf numFmtId="0" fontId="42" fillId="0" borderId="0" xfId="13" applyFont="1" applyFill="1" applyBorder="1" applyAlignment="1" applyProtection="1">
      <alignment horizontal="center" vertical="center"/>
      <protection locked="0"/>
    </xf>
    <xf numFmtId="0" fontId="43" fillId="3" borderId="24" xfId="13" applyFont="1" applyFill="1" applyBorder="1" applyAlignment="1" applyProtection="1">
      <alignment horizontal="center"/>
      <protection locked="0"/>
    </xf>
    <xf numFmtId="0" fontId="43" fillId="3" borderId="24" xfId="13" applyFont="1" applyFill="1" applyBorder="1" applyAlignment="1" applyProtection="1">
      <alignment horizontal="center" vertical="center"/>
      <protection locked="0"/>
    </xf>
    <xf numFmtId="17" fontId="43" fillId="3" borderId="24" xfId="13" applyNumberFormat="1" applyFont="1" applyFill="1" applyBorder="1" applyAlignment="1" applyProtection="1">
      <alignment horizontal="center" vertical="center"/>
      <protection locked="0"/>
    </xf>
    <xf numFmtId="0" fontId="17" fillId="2" borderId="7" xfId="13" applyFont="1" applyFill="1" applyBorder="1" applyAlignment="1" applyProtection="1">
      <alignment vertical="center" textRotation="90"/>
      <protection locked="0"/>
    </xf>
    <xf numFmtId="2" fontId="5" fillId="0" borderId="56" xfId="13" applyNumberFormat="1" applyFont="1" applyBorder="1" applyAlignment="1" applyProtection="1">
      <alignment horizontal="center" vertical="center"/>
      <protection locked="0"/>
    </xf>
    <xf numFmtId="2" fontId="5" fillId="0" borderId="56" xfId="13" applyNumberFormat="1" applyFill="1" applyBorder="1" applyAlignment="1" applyProtection="1">
      <alignment horizontal="center" vertical="center"/>
      <protection locked="0"/>
    </xf>
    <xf numFmtId="2" fontId="5" fillId="0" borderId="58" xfId="13" applyNumberFormat="1" applyBorder="1" applyAlignment="1" applyProtection="1">
      <alignment horizontal="center" vertical="center"/>
      <protection locked="0"/>
    </xf>
    <xf numFmtId="0" fontId="17" fillId="2" borderId="8" xfId="13" applyFont="1" applyFill="1" applyBorder="1" applyAlignment="1" applyProtection="1">
      <alignment horizontal="center" vertical="center" textRotation="90"/>
      <protection locked="0"/>
    </xf>
    <xf numFmtId="2" fontId="5" fillId="3" borderId="5" xfId="13" applyNumberFormat="1" applyFont="1" applyFill="1" applyBorder="1" applyAlignment="1" applyProtection="1">
      <alignment horizontal="center" vertical="center"/>
      <protection locked="0"/>
    </xf>
    <xf numFmtId="2" fontId="5" fillId="0" borderId="5" xfId="13" applyNumberFormat="1" applyFill="1" applyBorder="1" applyAlignment="1" applyProtection="1">
      <alignment horizontal="center" vertical="center"/>
      <protection locked="0"/>
    </xf>
    <xf numFmtId="2" fontId="5" fillId="3" borderId="59" xfId="13" applyNumberFormat="1" applyFill="1" applyBorder="1" applyAlignment="1" applyProtection="1">
      <alignment horizontal="center" vertical="center"/>
      <protection locked="0"/>
    </xf>
    <xf numFmtId="0" fontId="17" fillId="2" borderId="7" xfId="13" applyFont="1" applyFill="1" applyBorder="1" applyAlignment="1" applyProtection="1">
      <alignment horizontal="center" vertical="center" textRotation="90"/>
      <protection locked="0"/>
    </xf>
    <xf numFmtId="2" fontId="5" fillId="0" borderId="4" xfId="13" applyNumberFormat="1" applyFont="1" applyBorder="1" applyAlignment="1" applyProtection="1">
      <alignment horizontal="center" vertical="center"/>
      <protection locked="0"/>
    </xf>
    <xf numFmtId="2" fontId="5" fillId="0" borderId="4" xfId="13" applyNumberFormat="1" applyFill="1" applyBorder="1" applyAlignment="1" applyProtection="1">
      <alignment horizontal="center" vertical="center"/>
      <protection locked="0"/>
    </xf>
    <xf numFmtId="2" fontId="5" fillId="0" borderId="60" xfId="13" applyNumberFormat="1" applyBorder="1" applyAlignment="1" applyProtection="1">
      <alignment horizontal="center" vertical="center"/>
      <protection locked="0"/>
    </xf>
    <xf numFmtId="0" fontId="17" fillId="2" borderId="68" xfId="13" applyFont="1" applyFill="1" applyBorder="1" applyAlignment="1" applyProtection="1">
      <alignment horizontal="center" vertical="center" textRotation="90"/>
      <protection locked="0"/>
    </xf>
    <xf numFmtId="2" fontId="5" fillId="3" borderId="6" xfId="13" applyNumberFormat="1" applyFont="1" applyFill="1" applyBorder="1" applyAlignment="1" applyProtection="1">
      <alignment horizontal="center" vertical="center"/>
      <protection locked="0"/>
    </xf>
    <xf numFmtId="2" fontId="5" fillId="0" borderId="6" xfId="13" applyNumberFormat="1" applyFill="1" applyBorder="1" applyAlignment="1" applyProtection="1">
      <alignment horizontal="center" vertical="center"/>
      <protection locked="0"/>
    </xf>
    <xf numFmtId="2" fontId="5" fillId="3" borderId="61" xfId="13" applyNumberFormat="1" applyFill="1" applyBorder="1" applyAlignment="1" applyProtection="1">
      <alignment horizontal="center" vertical="center"/>
      <protection locked="0"/>
    </xf>
    <xf numFmtId="0" fontId="8" fillId="2" borderId="3" xfId="13" applyFont="1" applyFill="1" applyBorder="1" applyAlignment="1" applyProtection="1">
      <alignment vertical="center"/>
      <protection locked="0"/>
    </xf>
    <xf numFmtId="0" fontId="8" fillId="2" borderId="0" xfId="13" applyFont="1" applyFill="1" applyBorder="1" applyAlignment="1" applyProtection="1">
      <alignment vertical="center"/>
      <protection locked="0"/>
    </xf>
    <xf numFmtId="2" fontId="5" fillId="7" borderId="0" xfId="13" applyNumberFormat="1" applyFill="1" applyBorder="1" applyAlignment="1" applyProtection="1">
      <alignment horizontal="center" vertical="center"/>
      <protection locked="0"/>
    </xf>
    <xf numFmtId="168" fontId="3" fillId="2" borderId="57" xfId="6" applyNumberFormat="1" applyFont="1" applyFill="1" applyBorder="1" applyAlignment="1">
      <alignment horizontal="center" vertical="center"/>
    </xf>
    <xf numFmtId="168" fontId="3" fillId="2" borderId="57" xfId="13" applyNumberFormat="1" applyFont="1" applyFill="1" applyBorder="1" applyAlignment="1">
      <alignment horizontal="center" vertical="center"/>
    </xf>
    <xf numFmtId="168" fontId="3" fillId="2" borderId="57" xfId="13" applyNumberFormat="1" applyFont="1" applyFill="1" applyBorder="1" applyAlignment="1">
      <alignment horizontal="center"/>
    </xf>
    <xf numFmtId="2" fontId="0" fillId="7" borderId="0" xfId="0" applyNumberFormat="1" applyFill="1" applyBorder="1" applyAlignment="1">
      <alignment vertical="center"/>
    </xf>
    <xf numFmtId="0" fontId="28" fillId="3" borderId="13" xfId="0" applyFont="1" applyFill="1" applyBorder="1" applyAlignment="1">
      <alignment horizontal="center" vertical="center" wrapText="1"/>
    </xf>
    <xf numFmtId="0" fontId="28" fillId="3" borderId="14"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1" fillId="3" borderId="13" xfId="0" applyFont="1" applyFill="1" applyBorder="1" applyAlignment="1">
      <alignment horizontal="center" vertical="center" wrapText="1"/>
    </xf>
    <xf numFmtId="0" fontId="21" fillId="3" borderId="14"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8" fillId="0" borderId="13"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 xfId="0" applyFont="1" applyBorder="1" applyAlignment="1">
      <alignment horizontal="center" vertical="center" wrapText="1"/>
    </xf>
    <xf numFmtId="0" fontId="27" fillId="4" borderId="0" xfId="1" applyFont="1" applyFill="1" applyAlignment="1">
      <alignment horizontal="justify"/>
    </xf>
    <xf numFmtId="0" fontId="3" fillId="2" borderId="9" xfId="2" applyFont="1" applyFill="1" applyBorder="1" applyAlignment="1" applyProtection="1">
      <alignment horizontal="center" vertical="center" wrapText="1"/>
    </xf>
    <xf numFmtId="0" fontId="30" fillId="2" borderId="9" xfId="0" applyFont="1" applyFill="1" applyBorder="1" applyAlignment="1">
      <alignment horizontal="center" vertical="center" wrapText="1"/>
    </xf>
    <xf numFmtId="0" fontId="30" fillId="2" borderId="10"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32" fillId="2" borderId="10" xfId="0" applyFont="1" applyFill="1" applyBorder="1" applyAlignment="1">
      <alignment horizontal="center" vertical="center" wrapText="1"/>
    </xf>
    <xf numFmtId="0" fontId="28" fillId="0" borderId="12"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2" xfId="0" applyFont="1" applyBorder="1" applyAlignment="1">
      <alignment horizontal="center" vertical="center" wrapText="1"/>
    </xf>
    <xf numFmtId="0" fontId="45" fillId="0" borderId="16" xfId="0" applyFont="1" applyBorder="1" applyAlignment="1">
      <alignment horizontal="center" vertical="center"/>
    </xf>
    <xf numFmtId="0" fontId="45" fillId="0" borderId="17" xfId="0" applyFont="1" applyBorder="1" applyAlignment="1">
      <alignment horizontal="center" vertical="center"/>
    </xf>
    <xf numFmtId="0" fontId="45" fillId="0" borderId="18" xfId="0" applyFont="1" applyBorder="1" applyAlignment="1">
      <alignment horizontal="center" vertical="center"/>
    </xf>
    <xf numFmtId="0" fontId="45" fillId="0" borderId="16" xfId="0" applyFont="1" applyBorder="1" applyAlignment="1">
      <alignment horizontal="center" vertical="center" wrapText="1"/>
    </xf>
    <xf numFmtId="0" fontId="45" fillId="0" borderId="18" xfId="0" applyFont="1" applyBorder="1" applyAlignment="1">
      <alignment horizontal="center" vertical="center" wrapText="1"/>
    </xf>
    <xf numFmtId="167" fontId="45" fillId="0" borderId="16" xfId="0" applyNumberFormat="1" applyFont="1" applyFill="1" applyBorder="1" applyAlignment="1">
      <alignment horizontal="center" vertical="center"/>
    </xf>
    <xf numFmtId="167" fontId="45" fillId="0" borderId="18" xfId="0" applyNumberFormat="1" applyFont="1" applyFill="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0" fontId="35" fillId="0" borderId="16" xfId="2" applyFont="1" applyFill="1" applyBorder="1" applyAlignment="1" applyProtection="1">
      <alignment horizontal="center" vertical="center" wrapText="1"/>
    </xf>
    <xf numFmtId="0" fontId="35" fillId="0" borderId="18" xfId="2" applyFont="1" applyFill="1" applyBorder="1" applyAlignment="1" applyProtection="1">
      <alignment horizontal="center" vertical="center" wrapText="1"/>
    </xf>
    <xf numFmtId="0" fontId="23" fillId="0" borderId="16"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18" xfId="0" applyFont="1" applyBorder="1" applyAlignment="1">
      <alignment horizontal="center" vertical="center" wrapText="1"/>
    </xf>
    <xf numFmtId="0" fontId="3" fillId="2" borderId="16" xfId="13" applyFont="1" applyFill="1" applyBorder="1" applyAlignment="1">
      <alignment horizontal="center" vertical="center"/>
    </xf>
    <xf numFmtId="0" fontId="3" fillId="2" borderId="17" xfId="13" applyFont="1" applyFill="1" applyBorder="1" applyAlignment="1">
      <alignment horizontal="center" vertical="center"/>
    </xf>
    <xf numFmtId="0" fontId="28" fillId="0" borderId="0" xfId="0" applyFont="1" applyBorder="1" applyAlignment="1">
      <alignment horizontal="left" vertical="center" wrapText="1"/>
    </xf>
    <xf numFmtId="0" fontId="28" fillId="0" borderId="26" xfId="0" applyFont="1" applyBorder="1" applyAlignment="1">
      <alignment horizontal="center" vertical="center" wrapText="1"/>
    </xf>
    <xf numFmtId="0" fontId="18" fillId="2" borderId="21"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3" fillId="2" borderId="21" xfId="7" applyFont="1" applyFill="1" applyBorder="1" applyAlignment="1">
      <alignment horizontal="center" vertical="center"/>
    </xf>
    <xf numFmtId="0" fontId="3" fillId="2" borderId="22" xfId="7" applyFont="1" applyFill="1" applyBorder="1" applyAlignment="1">
      <alignment horizontal="center" vertical="center"/>
    </xf>
    <xf numFmtId="0" fontId="3" fillId="2" borderId="23" xfId="7" applyFont="1" applyFill="1" applyBorder="1" applyAlignment="1">
      <alignment horizontal="center" vertical="center"/>
    </xf>
    <xf numFmtId="0" fontId="28" fillId="3" borderId="0" xfId="0" applyFont="1" applyFill="1" applyBorder="1" applyAlignment="1">
      <alignment horizontal="left" vertical="center" wrapText="1"/>
    </xf>
    <xf numFmtId="0" fontId="21" fillId="3" borderId="26" xfId="0" applyFont="1" applyFill="1" applyBorder="1" applyAlignment="1">
      <alignment horizontal="center" vertical="center" wrapText="1"/>
    </xf>
    <xf numFmtId="0" fontId="3" fillId="2" borderId="0" xfId="7" applyFont="1" applyFill="1" applyBorder="1" applyAlignment="1">
      <alignment horizontal="center" vertical="top" wrapText="1"/>
    </xf>
    <xf numFmtId="0" fontId="3" fillId="2" borderId="20" xfId="7" applyFont="1" applyFill="1" applyBorder="1" applyAlignment="1">
      <alignment horizontal="center" vertical="top" wrapText="1"/>
    </xf>
    <xf numFmtId="0" fontId="21" fillId="3" borderId="0" xfId="0" applyFont="1" applyFill="1" applyBorder="1" applyAlignment="1">
      <alignment horizontal="left" vertical="center" wrapText="1"/>
    </xf>
    <xf numFmtId="0" fontId="21" fillId="0" borderId="0" xfId="0" applyFont="1" applyBorder="1" applyAlignment="1">
      <alignment horizontal="left" vertical="center" wrapText="1"/>
    </xf>
    <xf numFmtId="0" fontId="18" fillId="2" borderId="22" xfId="0" applyFont="1" applyFill="1" applyBorder="1" applyAlignment="1">
      <alignment horizontal="center" vertical="center" wrapText="1"/>
    </xf>
    <xf numFmtId="0" fontId="28" fillId="3" borderId="26" xfId="0" applyFont="1" applyFill="1" applyBorder="1" applyAlignment="1">
      <alignment horizontal="center" vertical="center" wrapText="1"/>
    </xf>
    <xf numFmtId="0" fontId="3" fillId="2" borderId="26" xfId="6" applyFont="1" applyFill="1" applyBorder="1" applyAlignment="1">
      <alignment horizontal="center" vertical="center"/>
    </xf>
    <xf numFmtId="0" fontId="3" fillId="2" borderId="32" xfId="6" applyFont="1" applyFill="1" applyBorder="1" applyAlignment="1">
      <alignment horizontal="center" vertical="center"/>
    </xf>
    <xf numFmtId="0" fontId="3" fillId="2" borderId="24" xfId="6" applyFont="1" applyFill="1" applyBorder="1" applyAlignment="1">
      <alignment horizontal="center" vertical="center" wrapText="1"/>
    </xf>
    <xf numFmtId="0" fontId="36" fillId="0" borderId="26" xfId="10" applyFont="1" applyBorder="1" applyAlignment="1">
      <alignment horizontal="center" vertical="center"/>
    </xf>
    <xf numFmtId="0" fontId="20" fillId="0" borderId="26" xfId="10" applyFont="1" applyBorder="1" applyAlignment="1">
      <alignment horizontal="left"/>
    </xf>
    <xf numFmtId="0" fontId="37" fillId="2" borderId="0" xfId="10" applyFont="1" applyFill="1" applyAlignment="1">
      <alignment horizontal="center" vertical="top"/>
    </xf>
    <xf numFmtId="0" fontId="36" fillId="3" borderId="26" xfId="10" applyFont="1" applyFill="1" applyBorder="1" applyAlignment="1">
      <alignment horizontal="center" vertical="center"/>
    </xf>
    <xf numFmtId="0" fontId="20" fillId="3" borderId="26" xfId="10" applyFont="1" applyFill="1" applyBorder="1" applyAlignment="1">
      <alignment horizontal="left"/>
    </xf>
    <xf numFmtId="0" fontId="46" fillId="2" borderId="69" xfId="0" applyFont="1" applyFill="1" applyBorder="1" applyAlignment="1">
      <alignment horizontal="center" vertical="center"/>
    </xf>
    <xf numFmtId="0" fontId="46" fillId="2" borderId="70" xfId="0" applyFont="1" applyFill="1" applyBorder="1" applyAlignment="1">
      <alignment horizontal="center" vertical="center"/>
    </xf>
    <xf numFmtId="0" fontId="46" fillId="2" borderId="71" xfId="0" applyFont="1" applyFill="1" applyBorder="1" applyAlignment="1">
      <alignment horizontal="center" vertical="center"/>
    </xf>
    <xf numFmtId="0" fontId="30" fillId="2" borderId="0" xfId="0" applyFont="1" applyFill="1" applyBorder="1" applyAlignment="1">
      <alignment horizontal="center" vertical="center" wrapText="1"/>
    </xf>
    <xf numFmtId="0" fontId="30" fillId="2" borderId="50" xfId="0" applyFont="1" applyFill="1" applyBorder="1" applyAlignment="1">
      <alignment horizontal="center" vertical="center" wrapText="1"/>
    </xf>
    <xf numFmtId="0" fontId="9" fillId="2" borderId="47" xfId="13" applyFont="1" applyFill="1" applyBorder="1" applyAlignment="1" applyProtection="1">
      <alignment horizontal="center" vertical="center" wrapText="1"/>
      <protection locked="0"/>
    </xf>
    <xf numFmtId="0" fontId="42" fillId="0" borderId="49" xfId="13" applyFont="1" applyFill="1" applyBorder="1" applyAlignment="1" applyProtection="1">
      <alignment horizontal="center" vertical="center"/>
      <protection locked="0"/>
    </xf>
    <xf numFmtId="0" fontId="42" fillId="0" borderId="48" xfId="13" applyFont="1" applyFill="1" applyBorder="1" applyAlignment="1" applyProtection="1">
      <alignment horizontal="center" vertical="center"/>
      <protection locked="0"/>
    </xf>
    <xf numFmtId="0" fontId="9" fillId="2" borderId="47" xfId="6" applyFont="1" applyFill="1" applyBorder="1" applyAlignment="1" applyProtection="1">
      <alignment horizontal="center" vertical="center" wrapText="1"/>
      <protection locked="0"/>
    </xf>
  </cellXfs>
  <cellStyles count="14">
    <cellStyle name="Collegamento ipertestuale" xfId="2" builtinId="8"/>
    <cellStyle name="Collegamento ipertestuale 2" xfId="3"/>
    <cellStyle name="Collegamento ipertestuale 2 2" xfId="4"/>
    <cellStyle name="Collegamento ipertestuale 3" xfId="5"/>
    <cellStyle name="Normale" xfId="0" builtinId="0"/>
    <cellStyle name="Normale 2" xfId="6"/>
    <cellStyle name="Normale 2 2" xfId="7"/>
    <cellStyle name="Normale 2 2 2" xfId="13"/>
    <cellStyle name="Normale 3" xfId="8"/>
    <cellStyle name="Normale 4" xfId="9"/>
    <cellStyle name="Normale 5" xfId="1"/>
    <cellStyle name="Normale_Fasce orarie" xfId="10"/>
    <cellStyle name="Percentuale 2" xfId="11"/>
    <cellStyle name="Währung" xfId="12"/>
  </cellStyles>
  <dxfs count="0"/>
  <tableStyles count="0" defaultTableStyle="TableStyleMedium2" defaultPivotStyle="PivotStyleLight16"/>
  <colors>
    <mruColors>
      <color rgb="FFF2F2F2"/>
      <color rgb="FF821B4C"/>
      <color rgb="FF534D4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solidFill>
                  <a:srgbClr val="534D49"/>
                </a:solidFill>
              </a:defRPr>
            </a:pPr>
            <a:r>
              <a:rPr lang="it-IT">
                <a:solidFill>
                  <a:srgbClr val="534D49"/>
                </a:solidFill>
              </a:rPr>
              <a:t>PUNIndex e PUN per fascia</a:t>
            </a:r>
          </a:p>
        </c:rich>
      </c:tx>
      <c:layout/>
      <c:overlay val="1"/>
    </c:title>
    <c:autoTitleDeleted val="0"/>
    <c:plotArea>
      <c:layout>
        <c:manualLayout>
          <c:layoutTarget val="inner"/>
          <c:xMode val="edge"/>
          <c:yMode val="edge"/>
          <c:x val="3.4554435695538059E-2"/>
          <c:y val="9.1977024982575845E-2"/>
          <c:w val="0.95077889763779533"/>
          <c:h val="0.73860678621540954"/>
        </c:manualLayout>
      </c:layout>
      <c:lineChart>
        <c:grouping val="standard"/>
        <c:varyColors val="0"/>
        <c:ser>
          <c:idx val="0"/>
          <c:order val="0"/>
          <c:tx>
            <c:strRef>
              <c:f>'PUNIndex e PUN per fascia'!$J$13:$J$14</c:f>
              <c:strCache>
                <c:ptCount val="2"/>
                <c:pt idx="0">
                  <c:v>F0</c:v>
                </c:pt>
                <c:pt idx="1">
                  <c:v>Euro/MWh</c:v>
                </c:pt>
              </c:strCache>
            </c:strRef>
          </c:tx>
          <c:spPr>
            <a:ln w="57150"/>
          </c:spPr>
          <c:marker>
            <c:spPr>
              <a:ln w="57150"/>
            </c:spPr>
          </c:marker>
          <c:cat>
            <c:numRef>
              <c:f>'PUNIndex e PUN per fascia'!$I$15:$I$24</c:f>
              <c:numCache>
                <c:formatCode>[$-410]mmm\-yy;@</c:formatCode>
                <c:ptCount val="10"/>
                <c:pt idx="0" formatCode="mmm\-yy">
                  <c:v>44166</c:v>
                </c:pt>
                <c:pt idx="1">
                  <c:v>44197</c:v>
                </c:pt>
                <c:pt idx="2" formatCode="mmm\-yy">
                  <c:v>44228</c:v>
                </c:pt>
                <c:pt idx="3">
                  <c:v>44256</c:v>
                </c:pt>
              </c:numCache>
            </c:numRef>
          </c:cat>
          <c:val>
            <c:numRef>
              <c:f>'PUNIndex e PUN per fascia'!$J$15:$J$24</c:f>
              <c:numCache>
                <c:formatCode>General</c:formatCode>
                <c:ptCount val="10"/>
                <c:pt idx="0">
                  <c:v>54.04</c:v>
                </c:pt>
                <c:pt idx="1">
                  <c:v>60.71</c:v>
                </c:pt>
                <c:pt idx="2">
                  <c:v>56.57</c:v>
                </c:pt>
                <c:pt idx="3">
                  <c:v>60.39</c:v>
                </c:pt>
              </c:numCache>
            </c:numRef>
          </c:val>
          <c:smooth val="0"/>
          <c:extLst>
            <c:ext xmlns:c16="http://schemas.microsoft.com/office/drawing/2014/chart" uri="{C3380CC4-5D6E-409C-BE32-E72D297353CC}">
              <c16:uniqueId val="{00000000-3A42-4E86-92D5-E32A54E4B330}"/>
            </c:ext>
          </c:extLst>
        </c:ser>
        <c:ser>
          <c:idx val="1"/>
          <c:order val="1"/>
          <c:tx>
            <c:strRef>
              <c:f>'PUNIndex e PUN per fascia'!$K$13:$K$14</c:f>
              <c:strCache>
                <c:ptCount val="2"/>
                <c:pt idx="0">
                  <c:v>F1</c:v>
                </c:pt>
                <c:pt idx="1">
                  <c:v>Euro/MWh</c:v>
                </c:pt>
              </c:strCache>
            </c:strRef>
          </c:tx>
          <c:spPr>
            <a:ln w="38100">
              <a:solidFill>
                <a:schemeClr val="accent2">
                  <a:lumMod val="60000"/>
                  <a:lumOff val="40000"/>
                </a:schemeClr>
              </a:solidFill>
            </a:ln>
          </c:spPr>
          <c:marker>
            <c:spPr>
              <a:noFill/>
              <a:ln w="38100"/>
            </c:spPr>
          </c:marker>
          <c:cat>
            <c:numRef>
              <c:f>'PUNIndex e PUN per fascia'!$I$15:$I$24</c:f>
              <c:numCache>
                <c:formatCode>[$-410]mmm\-yy;@</c:formatCode>
                <c:ptCount val="10"/>
                <c:pt idx="0" formatCode="mmm\-yy">
                  <c:v>44166</c:v>
                </c:pt>
                <c:pt idx="1">
                  <c:v>44197</c:v>
                </c:pt>
                <c:pt idx="2" formatCode="mmm\-yy">
                  <c:v>44228</c:v>
                </c:pt>
                <c:pt idx="3">
                  <c:v>44256</c:v>
                </c:pt>
              </c:numCache>
            </c:numRef>
          </c:cat>
          <c:val>
            <c:numRef>
              <c:f>'PUNIndex e PUN per fascia'!$K$15:$K$24</c:f>
              <c:numCache>
                <c:formatCode>General</c:formatCode>
                <c:ptCount val="10"/>
                <c:pt idx="0">
                  <c:v>68.459999999999994</c:v>
                </c:pt>
                <c:pt idx="1">
                  <c:v>73.92</c:v>
                </c:pt>
                <c:pt idx="2">
                  <c:v>66.62</c:v>
                </c:pt>
                <c:pt idx="3">
                  <c:v>62.62</c:v>
                </c:pt>
              </c:numCache>
            </c:numRef>
          </c:val>
          <c:smooth val="0"/>
          <c:extLst>
            <c:ext xmlns:c16="http://schemas.microsoft.com/office/drawing/2014/chart" uri="{C3380CC4-5D6E-409C-BE32-E72D297353CC}">
              <c16:uniqueId val="{00000001-3A42-4E86-92D5-E32A54E4B330}"/>
            </c:ext>
          </c:extLst>
        </c:ser>
        <c:ser>
          <c:idx val="2"/>
          <c:order val="2"/>
          <c:tx>
            <c:strRef>
              <c:f>'PUNIndex e PUN per fascia'!$L$13:$L$14</c:f>
              <c:strCache>
                <c:ptCount val="2"/>
                <c:pt idx="0">
                  <c:v>F2</c:v>
                </c:pt>
                <c:pt idx="1">
                  <c:v>Euro/MWh</c:v>
                </c:pt>
              </c:strCache>
            </c:strRef>
          </c:tx>
          <c:spPr>
            <a:ln w="38100">
              <a:solidFill>
                <a:schemeClr val="accent3">
                  <a:lumMod val="60000"/>
                  <a:lumOff val="40000"/>
                </a:schemeClr>
              </a:solidFill>
            </a:ln>
          </c:spPr>
          <c:marker>
            <c:symbol val="triangle"/>
            <c:size val="9"/>
            <c:spPr>
              <a:noFill/>
              <a:ln w="25400"/>
            </c:spPr>
          </c:marker>
          <c:cat>
            <c:numRef>
              <c:f>'PUNIndex e PUN per fascia'!$I$15:$I$24</c:f>
              <c:numCache>
                <c:formatCode>[$-410]mmm\-yy;@</c:formatCode>
                <c:ptCount val="10"/>
                <c:pt idx="0" formatCode="mmm\-yy">
                  <c:v>44166</c:v>
                </c:pt>
                <c:pt idx="1">
                  <c:v>44197</c:v>
                </c:pt>
                <c:pt idx="2" formatCode="mmm\-yy">
                  <c:v>44228</c:v>
                </c:pt>
                <c:pt idx="3">
                  <c:v>44256</c:v>
                </c:pt>
              </c:numCache>
            </c:numRef>
          </c:cat>
          <c:val>
            <c:numRef>
              <c:f>'PUNIndex e PUN per fascia'!$L$15:$L$24</c:f>
              <c:numCache>
                <c:formatCode>General</c:formatCode>
                <c:ptCount val="10"/>
                <c:pt idx="0">
                  <c:v>59.43</c:v>
                </c:pt>
                <c:pt idx="1">
                  <c:v>63.79</c:v>
                </c:pt>
                <c:pt idx="2">
                  <c:v>62.71</c:v>
                </c:pt>
                <c:pt idx="3">
                  <c:v>67.709999999999994</c:v>
                </c:pt>
              </c:numCache>
            </c:numRef>
          </c:val>
          <c:smooth val="0"/>
          <c:extLst>
            <c:ext xmlns:c16="http://schemas.microsoft.com/office/drawing/2014/chart" uri="{C3380CC4-5D6E-409C-BE32-E72D297353CC}">
              <c16:uniqueId val="{00000002-3A42-4E86-92D5-E32A54E4B330}"/>
            </c:ext>
          </c:extLst>
        </c:ser>
        <c:ser>
          <c:idx val="3"/>
          <c:order val="3"/>
          <c:tx>
            <c:strRef>
              <c:f>'PUNIndex e PUN per fascia'!$M$13:$M$14</c:f>
              <c:strCache>
                <c:ptCount val="2"/>
                <c:pt idx="0">
                  <c:v>F3</c:v>
                </c:pt>
                <c:pt idx="1">
                  <c:v>Euro/MWh</c:v>
                </c:pt>
              </c:strCache>
            </c:strRef>
          </c:tx>
          <c:spPr>
            <a:ln w="38100">
              <a:solidFill>
                <a:schemeClr val="accent4">
                  <a:lumMod val="60000"/>
                  <a:lumOff val="40000"/>
                </a:schemeClr>
              </a:solidFill>
            </a:ln>
          </c:spPr>
          <c:marker>
            <c:symbol val="circle"/>
            <c:size val="9"/>
            <c:spPr>
              <a:noFill/>
              <a:ln w="25400"/>
            </c:spPr>
          </c:marker>
          <c:cat>
            <c:numRef>
              <c:f>'PUNIndex e PUN per fascia'!$I$15:$I$24</c:f>
              <c:numCache>
                <c:formatCode>[$-410]mmm\-yy;@</c:formatCode>
                <c:ptCount val="10"/>
                <c:pt idx="0" formatCode="mmm\-yy">
                  <c:v>44166</c:v>
                </c:pt>
                <c:pt idx="1">
                  <c:v>44197</c:v>
                </c:pt>
                <c:pt idx="2" formatCode="mmm\-yy">
                  <c:v>44228</c:v>
                </c:pt>
                <c:pt idx="3">
                  <c:v>44256</c:v>
                </c:pt>
              </c:numCache>
            </c:numRef>
          </c:cat>
          <c:val>
            <c:numRef>
              <c:f>'PUNIndex e PUN per fascia'!$M$15:$M$24</c:f>
              <c:numCache>
                <c:formatCode>General</c:formatCode>
                <c:ptCount val="10"/>
                <c:pt idx="0">
                  <c:v>42.49</c:v>
                </c:pt>
                <c:pt idx="1">
                  <c:v>51.55</c:v>
                </c:pt>
                <c:pt idx="2">
                  <c:v>45.4</c:v>
                </c:pt>
                <c:pt idx="3">
                  <c:v>54.37</c:v>
                </c:pt>
              </c:numCache>
            </c:numRef>
          </c:val>
          <c:smooth val="0"/>
          <c:extLst>
            <c:ext xmlns:c16="http://schemas.microsoft.com/office/drawing/2014/chart" uri="{C3380CC4-5D6E-409C-BE32-E72D297353CC}">
              <c16:uniqueId val="{00000003-3A42-4E86-92D5-E32A54E4B330}"/>
            </c:ext>
          </c:extLst>
        </c:ser>
        <c:dLbls>
          <c:showLegendKey val="0"/>
          <c:showVal val="0"/>
          <c:showCatName val="0"/>
          <c:showSerName val="0"/>
          <c:showPercent val="0"/>
          <c:showBubbleSize val="0"/>
        </c:dLbls>
        <c:marker val="1"/>
        <c:smooth val="0"/>
        <c:axId val="398839712"/>
        <c:axId val="398840272"/>
      </c:lineChart>
      <c:dateAx>
        <c:axId val="398839712"/>
        <c:scaling>
          <c:orientation val="minMax"/>
        </c:scaling>
        <c:delete val="0"/>
        <c:axPos val="b"/>
        <c:numFmt formatCode="mmm\-yy" sourceLinked="0"/>
        <c:majorTickMark val="out"/>
        <c:minorTickMark val="none"/>
        <c:tickLblPos val="nextTo"/>
        <c:txPr>
          <a:bodyPr/>
          <a:lstStyle/>
          <a:p>
            <a:pPr>
              <a:defRPr sz="1050" b="1">
                <a:solidFill>
                  <a:srgbClr val="534D49"/>
                </a:solidFill>
              </a:defRPr>
            </a:pPr>
            <a:endParaRPr lang="it-IT"/>
          </a:p>
        </c:txPr>
        <c:crossAx val="398840272"/>
        <c:crosses val="autoZero"/>
        <c:auto val="0"/>
        <c:lblOffset val="100"/>
        <c:baseTimeUnit val="days"/>
        <c:majorUnit val="1"/>
        <c:majorTimeUnit val="months"/>
      </c:dateAx>
      <c:valAx>
        <c:axId val="398840272"/>
        <c:scaling>
          <c:orientation val="minMax"/>
          <c:min val="15"/>
        </c:scaling>
        <c:delete val="0"/>
        <c:axPos val="l"/>
        <c:majorGridlines>
          <c:spPr>
            <a:ln>
              <a:solidFill>
                <a:srgbClr val="534D49"/>
              </a:solidFill>
            </a:ln>
          </c:spPr>
        </c:majorGridlines>
        <c:numFmt formatCode="#,##0.00" sourceLinked="0"/>
        <c:majorTickMark val="out"/>
        <c:minorTickMark val="none"/>
        <c:tickLblPos val="nextTo"/>
        <c:txPr>
          <a:bodyPr/>
          <a:lstStyle/>
          <a:p>
            <a:pPr>
              <a:defRPr b="1">
                <a:solidFill>
                  <a:srgbClr val="534D49"/>
                </a:solidFill>
              </a:defRPr>
            </a:pPr>
            <a:endParaRPr lang="it-IT"/>
          </a:p>
        </c:txPr>
        <c:crossAx val="398839712"/>
        <c:crosses val="autoZero"/>
        <c:crossBetween val="between"/>
      </c:valAx>
      <c:spPr>
        <a:noFill/>
        <a:ln>
          <a:solidFill>
            <a:srgbClr val="821B4C">
              <a:alpha val="33000"/>
            </a:srgbClr>
          </a:solidFill>
        </a:ln>
      </c:spPr>
    </c:plotArea>
    <c:legend>
      <c:legendPos val="b"/>
      <c:layout>
        <c:manualLayout>
          <c:xMode val="edge"/>
          <c:yMode val="edge"/>
          <c:x val="0.28188898279807723"/>
          <c:y val="0.9305230623940246"/>
          <c:w val="0.51499981128213235"/>
          <c:h val="6.656270930829554E-2"/>
        </c:manualLayout>
      </c:layout>
      <c:overlay val="0"/>
      <c:txPr>
        <a:bodyPr/>
        <a:lstStyle/>
        <a:p>
          <a:pPr>
            <a:defRPr>
              <a:solidFill>
                <a:srgbClr val="534D49"/>
              </a:solidFill>
            </a:defRPr>
          </a:pPr>
          <a:endParaRPr lang="it-IT"/>
        </a:p>
      </c:txPr>
    </c:legend>
    <c:plotVisOnly val="1"/>
    <c:dispBlanksAs val="gap"/>
    <c:showDLblsOverMax val="0"/>
  </c:chart>
  <c:spPr>
    <a:noFill/>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3</xdr:col>
      <xdr:colOff>274839</xdr:colOff>
      <xdr:row>2</xdr:row>
      <xdr:rowOff>13895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273968" cy="327660"/>
        </a:xfrm>
        <a:prstGeom prst="rect">
          <a:avLst/>
        </a:prstGeom>
      </xdr:spPr>
    </xdr:pic>
    <xdr:clientData/>
  </xdr:twoCellAnchor>
  <xdr:oneCellAnchor>
    <xdr:from>
      <xdr:col>0</xdr:col>
      <xdr:colOff>71718</xdr:colOff>
      <xdr:row>0</xdr:row>
      <xdr:rowOff>44823</xdr:rowOff>
    </xdr:from>
    <xdr:ext cx="2309827" cy="342601"/>
    <xdr:pic>
      <xdr:nvPicPr>
        <xdr:cNvPr id="4" name="Immagin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298621" cy="33737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2</xdr:col>
      <xdr:colOff>671079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162154" cy="337603"/>
        </a:xfrm>
        <a:prstGeom prst="rect">
          <a:avLst/>
        </a:prstGeom>
      </xdr:spPr>
    </xdr:pic>
    <xdr:clientData/>
  </xdr:twoCellAnchor>
  <xdr:twoCellAnchor editAs="oneCell">
    <xdr:from>
      <xdr:col>11</xdr:col>
      <xdr:colOff>138548</xdr:colOff>
      <xdr:row>18</xdr:row>
      <xdr:rowOff>55419</xdr:rowOff>
    </xdr:from>
    <xdr:to>
      <xdr:col>12</xdr:col>
      <xdr:colOff>1086500</xdr:colOff>
      <xdr:row>18</xdr:row>
      <xdr:rowOff>2143419</xdr:rowOff>
    </xdr:to>
    <xdr:pic>
      <xdr:nvPicPr>
        <xdr:cNvPr id="7" name="Immagine 6"/>
        <xdr:cNvPicPr>
          <a:picLocks noChangeAspect="1"/>
        </xdr:cNvPicPr>
      </xdr:nvPicPr>
      <xdr:blipFill rotWithShape="1">
        <a:blip xmlns:r="http://schemas.openxmlformats.org/officeDocument/2006/relationships" r:embed="rId2"/>
        <a:srcRect l="23568" t="31400" r="22564" b="30960"/>
        <a:stretch/>
      </xdr:blipFill>
      <xdr:spPr>
        <a:xfrm>
          <a:off x="7420497" y="6963295"/>
          <a:ext cx="2244738" cy="2088000"/>
        </a:xfrm>
        <a:prstGeom prst="rect">
          <a:avLst/>
        </a:prstGeom>
      </xdr:spPr>
    </xdr:pic>
    <xdr:clientData/>
  </xdr:twoCellAnchor>
  <xdr:twoCellAnchor editAs="oneCell">
    <xdr:from>
      <xdr:col>11</xdr:col>
      <xdr:colOff>138548</xdr:colOff>
      <xdr:row>18</xdr:row>
      <xdr:rowOff>55419</xdr:rowOff>
    </xdr:from>
    <xdr:to>
      <xdr:col>12</xdr:col>
      <xdr:colOff>1086500</xdr:colOff>
      <xdr:row>18</xdr:row>
      <xdr:rowOff>2143419</xdr:rowOff>
    </xdr:to>
    <xdr:pic>
      <xdr:nvPicPr>
        <xdr:cNvPr id="11" name="Immagine 10"/>
        <xdr:cNvPicPr>
          <a:picLocks noChangeAspect="1"/>
        </xdr:cNvPicPr>
      </xdr:nvPicPr>
      <xdr:blipFill rotWithShape="1">
        <a:blip xmlns:r="http://schemas.openxmlformats.org/officeDocument/2006/relationships" r:embed="rId2"/>
        <a:srcRect l="23568" t="31400" r="22564" b="30960"/>
        <a:stretch/>
      </xdr:blipFill>
      <xdr:spPr>
        <a:xfrm>
          <a:off x="6939398" y="6957869"/>
          <a:ext cx="2160802" cy="2088000"/>
        </a:xfrm>
        <a:prstGeom prst="rect">
          <a:avLst/>
        </a:prstGeom>
      </xdr:spPr>
    </xdr:pic>
    <xdr:clientData/>
  </xdr:twoCellAnchor>
  <xdr:twoCellAnchor editAs="oneCell">
    <xdr:from>
      <xdr:col>9</xdr:col>
      <xdr:colOff>253421</xdr:colOff>
      <xdr:row>16</xdr:row>
      <xdr:rowOff>488964</xdr:rowOff>
    </xdr:from>
    <xdr:to>
      <xdr:col>14</xdr:col>
      <xdr:colOff>38176</xdr:colOff>
      <xdr:row>16</xdr:row>
      <xdr:rowOff>1634614</xdr:rowOff>
    </xdr:to>
    <xdr:pic>
      <xdr:nvPicPr>
        <xdr:cNvPr id="5" name="Immagine 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87421" y="5041914"/>
          <a:ext cx="5055255" cy="115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1062180</xdr:colOff>
      <xdr:row>20</xdr:row>
      <xdr:rowOff>34634</xdr:rowOff>
    </xdr:from>
    <xdr:to>
      <xdr:col>12</xdr:col>
      <xdr:colOff>1143000</xdr:colOff>
      <xdr:row>20</xdr:row>
      <xdr:rowOff>2064327</xdr:rowOff>
    </xdr:to>
    <xdr:pic>
      <xdr:nvPicPr>
        <xdr:cNvPr id="6" name="Immagine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650180" y="9261184"/>
          <a:ext cx="2506520" cy="205509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1</xdr:col>
      <xdr:colOff>892059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138544</xdr:colOff>
      <xdr:row>13</xdr:row>
      <xdr:rowOff>163285</xdr:rowOff>
    </xdr:from>
    <xdr:to>
      <xdr:col>7</xdr:col>
      <xdr:colOff>900545</xdr:colOff>
      <xdr:row>41</xdr:row>
      <xdr:rowOff>41564</xdr:rowOff>
    </xdr:to>
    <xdr:sp macro="" textlink="">
      <xdr:nvSpPr>
        <xdr:cNvPr id="4" name="Rettangolo arrotondato 3"/>
        <xdr:cNvSpPr/>
      </xdr:nvSpPr>
      <xdr:spPr>
        <a:xfrm>
          <a:off x="8769926" y="2920340"/>
          <a:ext cx="762001" cy="5004460"/>
        </a:xfrm>
        <a:prstGeom prst="roundRect">
          <a:avLst/>
        </a:prstGeom>
        <a:solidFill>
          <a:srgbClr val="821B4C">
            <a:alpha val="25000"/>
          </a:srgbClr>
        </a:solidFill>
        <a:ln>
          <a:solidFill>
            <a:srgbClr val="821B4C">
              <a:alpha val="21000"/>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106680</xdr:colOff>
      <xdr:row>11</xdr:row>
      <xdr:rowOff>26670</xdr:rowOff>
    </xdr:from>
    <xdr:to>
      <xdr:col>7</xdr:col>
      <xdr:colOff>1021080</xdr:colOff>
      <xdr:row>45</xdr:row>
      <xdr:rowOff>27708</xdr:rowOff>
    </xdr:to>
    <xdr:graphicFrame macro="">
      <xdr:nvGraphicFramePr>
        <xdr:cNvPr id="3" name="Gra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71718</xdr:colOff>
      <xdr:row>0</xdr:row>
      <xdr:rowOff>44823</xdr:rowOff>
    </xdr:from>
    <xdr:to>
      <xdr:col>1</xdr:col>
      <xdr:colOff>876819</xdr:colOff>
      <xdr:row>1</xdr:row>
      <xdr:rowOff>166295</xdr:rowOff>
    </xdr:to>
    <xdr:pic>
      <xdr:nvPicPr>
        <xdr:cNvPr id="2" name="Immagine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twoCellAnchor>
    <xdr:from>
      <xdr:col>13</xdr:col>
      <xdr:colOff>90714</xdr:colOff>
      <xdr:row>17</xdr:row>
      <xdr:rowOff>11783</xdr:rowOff>
    </xdr:from>
    <xdr:to>
      <xdr:col>13</xdr:col>
      <xdr:colOff>489857</xdr:colOff>
      <xdr:row>17</xdr:row>
      <xdr:rowOff>165998</xdr:rowOff>
    </xdr:to>
    <xdr:sp macro="" textlink="">
      <xdr:nvSpPr>
        <xdr:cNvPr id="6" name="Freccia a destra 5"/>
        <xdr:cNvSpPr/>
      </xdr:nvSpPr>
      <xdr:spPr>
        <a:xfrm flipH="1">
          <a:off x="14750143" y="3531497"/>
          <a:ext cx="399143" cy="154215"/>
        </a:xfrm>
        <a:prstGeom prst="rightArrow">
          <a:avLst/>
        </a:prstGeom>
        <a:solidFill>
          <a:schemeClr val="tx2">
            <a:lumMod val="40000"/>
            <a:lumOff val="60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1</xdr:col>
      <xdr:colOff>892059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1</xdr:col>
      <xdr:colOff>2116808</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5090" cy="33737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1268" y="71717"/>
          <a:ext cx="1971505" cy="3310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361220</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7618" y="71717"/>
          <a:ext cx="2042102" cy="337372"/>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2"/>
  <sheetViews>
    <sheetView showGridLines="0" topLeftCell="A16" zoomScale="85" zoomScaleNormal="85" workbookViewId="0">
      <selection activeCell="H33" sqref="H33"/>
    </sheetView>
  </sheetViews>
  <sheetFormatPr defaultRowHeight="14.5" x14ac:dyDescent="0.35"/>
  <cols>
    <col min="1" max="7" width="10" customWidth="1"/>
    <col min="8" max="8" width="18.08984375" customWidth="1"/>
    <col min="9" max="14" width="10" customWidth="1"/>
  </cols>
  <sheetData>
    <row r="1" spans="1:15" x14ac:dyDescent="0.35">
      <c r="A1" s="63"/>
      <c r="B1" s="64"/>
      <c r="C1" s="64"/>
      <c r="D1" s="65"/>
    </row>
    <row r="2" spans="1:15" x14ac:dyDescent="0.35">
      <c r="A2" s="66"/>
      <c r="B2" s="67"/>
      <c r="C2" s="67"/>
      <c r="D2" s="68"/>
    </row>
    <row r="3" spans="1:15" ht="15" thickBot="1" x14ac:dyDescent="0.4">
      <c r="A3" s="69"/>
      <c r="B3" s="70"/>
      <c r="C3" s="70"/>
      <c r="D3" s="71"/>
    </row>
    <row r="4" spans="1:15" ht="21" x14ac:dyDescent="0.35">
      <c r="A4" s="53" t="s">
        <v>97</v>
      </c>
    </row>
    <row r="5" spans="1:15" x14ac:dyDescent="0.35">
      <c r="A5" s="11" t="s">
        <v>7</v>
      </c>
    </row>
    <row r="6" spans="1:15" ht="15" thickBot="1" x14ac:dyDescent="0.4"/>
    <row r="7" spans="1:15" ht="23" customHeight="1" x14ac:dyDescent="0.35">
      <c r="A7" s="161" t="s">
        <v>98</v>
      </c>
      <c r="B7" s="161"/>
      <c r="C7" s="161"/>
      <c r="D7" s="161"/>
      <c r="E7" s="161"/>
      <c r="F7" s="161"/>
      <c r="G7" s="161"/>
      <c r="H7" s="161"/>
      <c r="I7" s="161"/>
      <c r="J7" s="161"/>
      <c r="K7" s="161"/>
      <c r="L7" s="161"/>
      <c r="M7" s="161"/>
      <c r="N7" s="162"/>
      <c r="O7" s="1"/>
    </row>
    <row r="8" spans="1:15" ht="10.15" customHeight="1" thickBot="1" x14ac:dyDescent="0.5">
      <c r="A8" s="2"/>
      <c r="B8" s="2"/>
      <c r="C8" s="3"/>
      <c r="D8" s="4"/>
      <c r="E8" s="4"/>
      <c r="F8" s="4"/>
      <c r="G8" s="5"/>
      <c r="H8" s="5"/>
      <c r="I8" s="5"/>
      <c r="J8" s="5"/>
      <c r="K8" s="5"/>
      <c r="L8" s="5"/>
      <c r="M8" s="5"/>
      <c r="N8" s="5"/>
    </row>
    <row r="9" spans="1:15" ht="18" customHeight="1" x14ac:dyDescent="0.35">
      <c r="A9" s="163" t="s">
        <v>0</v>
      </c>
      <c r="B9" s="163"/>
      <c r="C9" s="163"/>
      <c r="D9" s="163"/>
      <c r="E9" s="163"/>
      <c r="F9" s="163"/>
      <c r="G9" s="163"/>
      <c r="H9" s="163"/>
      <c r="I9" s="163"/>
      <c r="J9" s="163"/>
      <c r="K9" s="163"/>
      <c r="L9" s="163"/>
      <c r="M9" s="163"/>
      <c r="N9" s="164"/>
    </row>
    <row r="10" spans="1:15" ht="18" customHeight="1" thickBot="1" x14ac:dyDescent="0.4">
      <c r="A10" s="165" t="s">
        <v>86</v>
      </c>
      <c r="B10" s="166"/>
      <c r="C10" s="166"/>
      <c r="D10" s="166"/>
      <c r="E10" s="166"/>
      <c r="F10" s="166"/>
      <c r="G10" s="166"/>
      <c r="H10" s="167"/>
      <c r="I10" s="165" t="s">
        <v>95</v>
      </c>
      <c r="J10" s="166"/>
      <c r="K10" s="166"/>
      <c r="L10" s="166"/>
      <c r="M10" s="166"/>
      <c r="N10" s="167"/>
      <c r="O10" s="6"/>
    </row>
    <row r="11" spans="1:15" ht="18" customHeight="1" thickBot="1" x14ac:dyDescent="0.4">
      <c r="A11" s="150" t="s">
        <v>87</v>
      </c>
      <c r="B11" s="151"/>
      <c r="C11" s="151"/>
      <c r="D11" s="151" t="s">
        <v>87</v>
      </c>
      <c r="E11" s="151"/>
      <c r="F11" s="151"/>
      <c r="G11" s="151"/>
      <c r="H11" s="152"/>
      <c r="I11" s="153" t="s">
        <v>17</v>
      </c>
      <c r="J11" s="154"/>
      <c r="K11" s="154"/>
      <c r="L11" s="154"/>
      <c r="M11" s="154"/>
      <c r="N11" s="155"/>
      <c r="O11" s="1"/>
    </row>
    <row r="12" spans="1:15" ht="18" customHeight="1" thickBot="1" x14ac:dyDescent="0.4">
      <c r="A12" s="156" t="s">
        <v>88</v>
      </c>
      <c r="B12" s="157"/>
      <c r="C12" s="157"/>
      <c r="D12" s="157"/>
      <c r="E12" s="157"/>
      <c r="F12" s="157"/>
      <c r="G12" s="157"/>
      <c r="H12" s="158"/>
      <c r="I12" s="156" t="s">
        <v>8</v>
      </c>
      <c r="J12" s="157"/>
      <c r="K12" s="157"/>
      <c r="L12" s="157"/>
      <c r="M12" s="157"/>
      <c r="N12" s="158"/>
      <c r="O12" s="6"/>
    </row>
    <row r="13" spans="1:15" ht="18" customHeight="1" thickBot="1" x14ac:dyDescent="0.4">
      <c r="A13" s="150" t="s">
        <v>84</v>
      </c>
      <c r="B13" s="151"/>
      <c r="C13" s="151"/>
      <c r="D13" s="151"/>
      <c r="E13" s="151"/>
      <c r="F13" s="151"/>
      <c r="G13" s="151"/>
      <c r="H13" s="152"/>
      <c r="I13" s="153" t="s">
        <v>81</v>
      </c>
      <c r="J13" s="154"/>
      <c r="K13" s="154"/>
      <c r="L13" s="154"/>
      <c r="M13" s="154"/>
      <c r="N13" s="155"/>
      <c r="O13" s="1"/>
    </row>
    <row r="14" spans="1:15" ht="18" customHeight="1" thickBot="1" x14ac:dyDescent="0.4">
      <c r="A14" s="156" t="s">
        <v>78</v>
      </c>
      <c r="B14" s="157"/>
      <c r="C14" s="157"/>
      <c r="D14" s="157"/>
      <c r="E14" s="157"/>
      <c r="F14" s="157"/>
      <c r="G14" s="157"/>
      <c r="H14" s="158"/>
      <c r="I14" s="156" t="s">
        <v>8</v>
      </c>
      <c r="J14" s="157"/>
      <c r="K14" s="157"/>
      <c r="L14" s="157"/>
      <c r="M14" s="157"/>
      <c r="N14" s="158"/>
      <c r="O14" s="6"/>
    </row>
    <row r="15" spans="1:15" ht="18" customHeight="1" thickBot="1" x14ac:dyDescent="0.4">
      <c r="A15" s="150" t="s">
        <v>89</v>
      </c>
      <c r="B15" s="151"/>
      <c r="C15" s="151"/>
      <c r="D15" s="151"/>
      <c r="E15" s="151"/>
      <c r="F15" s="151"/>
      <c r="G15" s="151"/>
      <c r="H15" s="152"/>
      <c r="I15" s="153" t="s">
        <v>83</v>
      </c>
      <c r="J15" s="154"/>
      <c r="K15" s="154"/>
      <c r="L15" s="154"/>
      <c r="M15" s="154"/>
      <c r="N15" s="155"/>
      <c r="O15" s="1"/>
    </row>
    <row r="16" spans="1:15" ht="18" customHeight="1" thickBot="1" x14ac:dyDescent="0.4">
      <c r="A16" s="156" t="s">
        <v>90</v>
      </c>
      <c r="B16" s="157"/>
      <c r="C16" s="157"/>
      <c r="D16" s="157"/>
      <c r="E16" s="157"/>
      <c r="F16" s="157"/>
      <c r="G16" s="157"/>
      <c r="H16" s="158"/>
      <c r="I16" s="156" t="s">
        <v>8</v>
      </c>
      <c r="J16" s="157"/>
      <c r="K16" s="157"/>
      <c r="L16" s="157"/>
      <c r="M16" s="157"/>
      <c r="N16" s="158"/>
      <c r="O16" s="6"/>
    </row>
    <row r="17" spans="1:15" ht="18" customHeight="1" thickBot="1" x14ac:dyDescent="0.4">
      <c r="A17" s="150" t="s">
        <v>80</v>
      </c>
      <c r="B17" s="151"/>
      <c r="C17" s="151"/>
      <c r="D17" s="151"/>
      <c r="E17" s="151"/>
      <c r="F17" s="151"/>
      <c r="G17" s="151"/>
      <c r="H17" s="152"/>
      <c r="I17" s="153" t="s">
        <v>81</v>
      </c>
      <c r="J17" s="154"/>
      <c r="K17" s="154"/>
      <c r="L17" s="154"/>
      <c r="M17" s="154"/>
      <c r="N17" s="155"/>
      <c r="O17" s="1"/>
    </row>
    <row r="18" spans="1:15" ht="18" customHeight="1" thickBot="1" x14ac:dyDescent="0.4">
      <c r="A18" s="156" t="s">
        <v>82</v>
      </c>
      <c r="B18" s="157"/>
      <c r="C18" s="157"/>
      <c r="D18" s="157"/>
      <c r="E18" s="157"/>
      <c r="F18" s="157"/>
      <c r="G18" s="157"/>
      <c r="H18" s="158"/>
      <c r="I18" s="156" t="s">
        <v>95</v>
      </c>
      <c r="J18" s="157"/>
      <c r="K18" s="157"/>
      <c r="L18" s="157"/>
      <c r="M18" s="157"/>
      <c r="N18" s="158"/>
      <c r="O18" s="6"/>
    </row>
    <row r="19" spans="1:15" ht="18" customHeight="1" thickBot="1" x14ac:dyDescent="0.4">
      <c r="A19" s="150" t="s">
        <v>79</v>
      </c>
      <c r="B19" s="151"/>
      <c r="C19" s="151"/>
      <c r="D19" s="151"/>
      <c r="E19" s="151"/>
      <c r="F19" s="151"/>
      <c r="G19" s="151"/>
      <c r="H19" s="152"/>
      <c r="I19" s="153" t="s">
        <v>17</v>
      </c>
      <c r="J19" s="154"/>
      <c r="K19" s="154"/>
      <c r="L19" s="154"/>
      <c r="M19" s="154"/>
      <c r="N19" s="155"/>
      <c r="O19" s="1"/>
    </row>
    <row r="20" spans="1:15" ht="18" customHeight="1" thickBot="1" x14ac:dyDescent="0.4">
      <c r="A20" s="156" t="s">
        <v>91</v>
      </c>
      <c r="B20" s="157"/>
      <c r="C20" s="157"/>
      <c r="D20" s="157"/>
      <c r="E20" s="157"/>
      <c r="F20" s="157"/>
      <c r="G20" s="157"/>
      <c r="H20" s="158"/>
      <c r="I20" s="156" t="s">
        <v>95</v>
      </c>
      <c r="J20" s="157"/>
      <c r="K20" s="157"/>
      <c r="L20" s="157"/>
      <c r="M20" s="157"/>
      <c r="N20" s="158"/>
      <c r="O20" s="6"/>
    </row>
    <row r="21" spans="1:15" ht="18" customHeight="1" thickBot="1" x14ac:dyDescent="0.4">
      <c r="A21" s="150" t="s">
        <v>92</v>
      </c>
      <c r="B21" s="151"/>
      <c r="C21" s="151"/>
      <c r="D21" s="151"/>
      <c r="E21" s="151"/>
      <c r="F21" s="151"/>
      <c r="G21" s="151"/>
      <c r="H21" s="152"/>
      <c r="I21" s="153" t="s">
        <v>81</v>
      </c>
      <c r="J21" s="154"/>
      <c r="K21" s="154"/>
      <c r="L21" s="154"/>
      <c r="M21" s="154"/>
      <c r="N21" s="155"/>
      <c r="O21" s="1"/>
    </row>
    <row r="22" spans="1:15" ht="18" customHeight="1" thickBot="1" x14ac:dyDescent="0.4">
      <c r="A22" s="156" t="s">
        <v>18</v>
      </c>
      <c r="B22" s="157"/>
      <c r="C22" s="157"/>
      <c r="D22" s="157"/>
      <c r="E22" s="157"/>
      <c r="F22" s="157"/>
      <c r="G22" s="157"/>
      <c r="H22" s="158"/>
      <c r="I22" s="156" t="s">
        <v>8</v>
      </c>
      <c r="J22" s="157"/>
      <c r="K22" s="157"/>
      <c r="L22" s="157"/>
      <c r="M22" s="157"/>
      <c r="N22" s="158"/>
      <c r="O22" s="6"/>
    </row>
    <row r="23" spans="1:15" ht="18" customHeight="1" thickBot="1" x14ac:dyDescent="0.4">
      <c r="A23" s="150" t="s">
        <v>93</v>
      </c>
      <c r="B23" s="151"/>
      <c r="C23" s="151"/>
      <c r="D23" s="151"/>
      <c r="E23" s="151"/>
      <c r="F23" s="151"/>
      <c r="G23" s="151"/>
      <c r="H23" s="152"/>
      <c r="I23" s="153" t="s">
        <v>81</v>
      </c>
      <c r="J23" s="154"/>
      <c r="K23" s="154"/>
      <c r="L23" s="154"/>
      <c r="M23" s="154"/>
      <c r="N23" s="155"/>
      <c r="O23" s="1"/>
    </row>
    <row r="24" spans="1:15" ht="18" customHeight="1" thickBot="1" x14ac:dyDescent="0.4">
      <c r="A24" s="156" t="s">
        <v>94</v>
      </c>
      <c r="B24" s="157"/>
      <c r="C24" s="157"/>
      <c r="D24" s="157"/>
      <c r="E24" s="157"/>
      <c r="F24" s="157"/>
      <c r="G24" s="157"/>
      <c r="H24" s="158"/>
      <c r="I24" s="156" t="s">
        <v>95</v>
      </c>
      <c r="J24" s="157"/>
      <c r="K24" s="157"/>
      <c r="L24" s="157"/>
      <c r="M24" s="157"/>
      <c r="N24" s="158"/>
      <c r="O24" s="6"/>
    </row>
    <row r="25" spans="1:15" ht="18" customHeight="1" thickBot="1" x14ac:dyDescent="0.4">
      <c r="A25" s="150" t="s">
        <v>19</v>
      </c>
      <c r="B25" s="151"/>
      <c r="C25" s="151"/>
      <c r="D25" s="151"/>
      <c r="E25" s="151"/>
      <c r="F25" s="151"/>
      <c r="G25" s="151"/>
      <c r="H25" s="152"/>
      <c r="I25" s="153" t="s">
        <v>17</v>
      </c>
      <c r="J25" s="154"/>
      <c r="K25" s="154"/>
      <c r="L25" s="154"/>
      <c r="M25" s="154"/>
      <c r="N25" s="155"/>
      <c r="O25" s="1"/>
    </row>
    <row r="26" spans="1:15" ht="18" customHeight="1" thickBot="1" x14ac:dyDescent="0.4">
      <c r="A26" s="156" t="s">
        <v>20</v>
      </c>
      <c r="B26" s="157"/>
      <c r="C26" s="157"/>
      <c r="D26" s="157"/>
      <c r="E26" s="157"/>
      <c r="F26" s="157"/>
      <c r="G26" s="157"/>
      <c r="H26" s="158"/>
      <c r="I26" s="156" t="s">
        <v>95</v>
      </c>
      <c r="J26" s="157"/>
      <c r="K26" s="157"/>
      <c r="L26" s="157"/>
      <c r="M26" s="157"/>
      <c r="N26" s="158"/>
      <c r="O26" s="6"/>
    </row>
    <row r="27" spans="1:15" ht="15.5" x14ac:dyDescent="0.35">
      <c r="A27" s="8"/>
      <c r="B27" s="8"/>
      <c r="C27" s="8"/>
      <c r="D27" s="8"/>
      <c r="E27" s="7"/>
      <c r="F27" s="7"/>
      <c r="G27" s="7"/>
      <c r="H27" s="7"/>
      <c r="I27" s="8"/>
      <c r="J27" s="8"/>
      <c r="K27" s="8"/>
      <c r="L27" s="8"/>
      <c r="M27" s="8"/>
      <c r="N27" s="8"/>
      <c r="O27" s="6"/>
    </row>
    <row r="28" spans="1:15" ht="15" thickBot="1" x14ac:dyDescent="0.4">
      <c r="A28" s="12" t="s">
        <v>1</v>
      </c>
      <c r="B28" s="12"/>
      <c r="C28" s="8"/>
      <c r="D28" s="8"/>
      <c r="E28" s="7"/>
      <c r="F28" s="7"/>
      <c r="G28" s="7"/>
      <c r="H28" s="7"/>
      <c r="I28" s="8"/>
      <c r="J28" s="8"/>
      <c r="K28" s="8"/>
      <c r="L28" s="8"/>
      <c r="M28" s="8"/>
      <c r="N28" s="8"/>
      <c r="O28" s="1"/>
    </row>
    <row r="29" spans="1:15" x14ac:dyDescent="0.35">
      <c r="A29" s="13" t="s">
        <v>9</v>
      </c>
      <c r="B29" s="12"/>
      <c r="C29" s="8"/>
      <c r="D29" s="8"/>
      <c r="E29" s="7"/>
      <c r="F29" s="7"/>
      <c r="G29" s="7"/>
      <c r="H29" s="7"/>
      <c r="I29" s="160" t="s">
        <v>2</v>
      </c>
      <c r="J29" s="160"/>
      <c r="K29" s="160"/>
      <c r="L29" s="160"/>
      <c r="M29" s="160"/>
      <c r="N29" s="160"/>
      <c r="O29" s="1"/>
    </row>
    <row r="30" spans="1:15" ht="15" thickBot="1" x14ac:dyDescent="0.4">
      <c r="A30" s="13" t="s">
        <v>10</v>
      </c>
      <c r="B30" s="12"/>
      <c r="C30" s="8"/>
      <c r="D30" s="8"/>
      <c r="E30" s="7"/>
      <c r="F30" s="7"/>
      <c r="G30" s="7"/>
      <c r="H30" s="7"/>
      <c r="I30" s="8"/>
      <c r="J30" s="8"/>
      <c r="K30" s="8"/>
      <c r="L30" s="8"/>
      <c r="M30" s="8"/>
      <c r="N30" s="8"/>
      <c r="O30" s="1"/>
    </row>
    <row r="31" spans="1:15" x14ac:dyDescent="0.35">
      <c r="A31" s="13" t="s">
        <v>11</v>
      </c>
      <c r="B31" s="12"/>
      <c r="C31" s="8"/>
      <c r="D31" s="8"/>
      <c r="E31" s="7"/>
      <c r="F31" s="7"/>
      <c r="G31" s="7"/>
      <c r="H31" s="7"/>
      <c r="I31" s="160" t="s">
        <v>3</v>
      </c>
      <c r="J31" s="160"/>
      <c r="K31" s="160"/>
      <c r="L31" s="160"/>
      <c r="M31" s="160"/>
      <c r="N31" s="160"/>
      <c r="O31" s="1"/>
    </row>
    <row r="32" spans="1:15" ht="15" thickBot="1" x14ac:dyDescent="0.4">
      <c r="A32" s="12" t="s">
        <v>4</v>
      </c>
      <c r="B32" s="12"/>
      <c r="C32" s="8"/>
      <c r="D32" s="8"/>
      <c r="E32" s="8"/>
      <c r="F32" s="8"/>
      <c r="G32" s="8"/>
      <c r="H32" s="8"/>
      <c r="I32" s="8"/>
      <c r="J32" s="8"/>
      <c r="K32" s="8"/>
      <c r="L32" s="8"/>
      <c r="M32" s="8"/>
      <c r="N32" s="8"/>
      <c r="O32" s="1"/>
    </row>
    <row r="33" spans="1:15" x14ac:dyDescent="0.35">
      <c r="A33" s="13" t="s">
        <v>12</v>
      </c>
      <c r="B33" s="12"/>
      <c r="C33" s="8"/>
      <c r="D33" s="8"/>
      <c r="E33" s="8"/>
      <c r="F33" s="8"/>
      <c r="G33" s="8"/>
      <c r="H33" s="8"/>
      <c r="I33" s="160" t="s">
        <v>70</v>
      </c>
      <c r="J33" s="160"/>
      <c r="K33" s="160"/>
      <c r="L33" s="160"/>
      <c r="M33" s="160"/>
      <c r="N33" s="160"/>
      <c r="O33" s="1"/>
    </row>
    <row r="34" spans="1:15" ht="15" thickBot="1" x14ac:dyDescent="0.4">
      <c r="A34" s="13" t="s">
        <v>13</v>
      </c>
      <c r="B34" s="12"/>
      <c r="C34" s="8"/>
      <c r="D34" s="8"/>
      <c r="E34" s="8"/>
      <c r="F34" s="8"/>
      <c r="G34" s="8"/>
      <c r="H34" s="8"/>
      <c r="I34" s="8"/>
      <c r="J34" s="8"/>
      <c r="K34" s="8"/>
      <c r="L34" s="8"/>
      <c r="M34" s="8"/>
      <c r="N34" s="8"/>
      <c r="O34" s="1"/>
    </row>
    <row r="35" spans="1:15" x14ac:dyDescent="0.35">
      <c r="A35" s="13" t="s">
        <v>14</v>
      </c>
      <c r="B35" s="12"/>
      <c r="C35" s="8"/>
      <c r="D35" s="8"/>
      <c r="E35" s="8"/>
      <c r="F35" s="8"/>
      <c r="G35" s="8"/>
      <c r="H35" s="8"/>
      <c r="I35" s="160" t="s">
        <v>5</v>
      </c>
      <c r="J35" s="160"/>
      <c r="K35" s="160"/>
      <c r="L35" s="160"/>
      <c r="M35" s="160"/>
      <c r="N35" s="160"/>
      <c r="O35" s="1"/>
    </row>
    <row r="36" spans="1:15" x14ac:dyDescent="0.35">
      <c r="A36" s="13" t="s">
        <v>15</v>
      </c>
      <c r="B36" s="12"/>
      <c r="C36" s="8"/>
      <c r="D36" s="8"/>
      <c r="E36" s="8"/>
      <c r="F36" s="8"/>
      <c r="G36" s="8"/>
      <c r="H36" s="8"/>
      <c r="I36" s="8"/>
      <c r="J36" s="8"/>
      <c r="K36" s="8"/>
      <c r="L36" s="8"/>
      <c r="M36" s="8"/>
      <c r="N36" s="8"/>
      <c r="O36" s="1"/>
    </row>
    <row r="37" spans="1:15" ht="15" x14ac:dyDescent="0.4">
      <c r="A37" s="13" t="s">
        <v>75</v>
      </c>
      <c r="B37" s="12"/>
      <c r="C37" s="9"/>
      <c r="D37" s="8"/>
      <c r="E37" s="8"/>
      <c r="F37" s="8"/>
      <c r="G37" s="8"/>
      <c r="H37" s="8"/>
      <c r="I37" s="8"/>
      <c r="J37" s="8"/>
      <c r="K37" s="8"/>
      <c r="L37" s="8"/>
      <c r="M37" s="8"/>
      <c r="N37" s="10"/>
      <c r="O37" s="1"/>
    </row>
    <row r="38" spans="1:15" x14ac:dyDescent="0.35">
      <c r="A38" s="13" t="s">
        <v>16</v>
      </c>
      <c r="B38" s="12"/>
      <c r="C38" s="9"/>
      <c r="D38" s="8"/>
      <c r="E38" s="8"/>
      <c r="F38" s="8"/>
      <c r="G38" s="8"/>
      <c r="H38" s="8"/>
      <c r="I38" s="8"/>
      <c r="J38" s="8"/>
      <c r="K38" s="8"/>
      <c r="L38" s="8"/>
      <c r="M38" s="8"/>
      <c r="N38" s="10"/>
      <c r="O38" s="1"/>
    </row>
    <row r="39" spans="1:15" x14ac:dyDescent="0.35">
      <c r="A39" s="8"/>
      <c r="B39" s="8"/>
      <c r="C39" s="8"/>
      <c r="D39" s="8"/>
      <c r="E39" s="8"/>
      <c r="F39" s="8"/>
      <c r="G39" s="8"/>
      <c r="H39" s="8"/>
      <c r="I39" s="8"/>
      <c r="J39" s="8"/>
      <c r="K39" s="8"/>
      <c r="L39" s="8"/>
      <c r="M39" s="8"/>
      <c r="N39" s="8"/>
    </row>
    <row r="40" spans="1:15" ht="59.4" customHeight="1" x14ac:dyDescent="0.35">
      <c r="A40" s="159" t="s">
        <v>6</v>
      </c>
      <c r="B40" s="159"/>
      <c r="C40" s="159"/>
      <c r="D40" s="159"/>
      <c r="E40" s="159"/>
      <c r="F40" s="159"/>
      <c r="G40" s="159"/>
      <c r="H40" s="159"/>
      <c r="I40" s="159"/>
      <c r="J40" s="159"/>
      <c r="K40" s="159"/>
      <c r="L40" s="159"/>
      <c r="M40" s="159"/>
      <c r="N40" s="159"/>
    </row>
    <row r="41" spans="1:15" x14ac:dyDescent="0.35">
      <c r="A41" s="8"/>
      <c r="B41" s="8"/>
      <c r="C41" s="8"/>
      <c r="D41" s="8"/>
      <c r="E41" s="8"/>
      <c r="F41" s="8"/>
      <c r="G41" s="8"/>
      <c r="H41" s="8"/>
      <c r="I41" s="8"/>
      <c r="J41" s="8"/>
      <c r="K41" s="8"/>
      <c r="L41" s="8"/>
      <c r="M41" s="8"/>
      <c r="N41" s="8"/>
    </row>
    <row r="42" spans="1:15" x14ac:dyDescent="0.35">
      <c r="A42" s="8"/>
      <c r="B42" s="8"/>
      <c r="C42" s="8"/>
      <c r="D42" s="8"/>
      <c r="E42" s="8"/>
      <c r="F42" s="8"/>
      <c r="G42" s="8"/>
      <c r="H42" s="8"/>
      <c r="I42" s="8"/>
      <c r="J42" s="8"/>
      <c r="K42" s="8"/>
      <c r="L42" s="8"/>
      <c r="M42" s="8"/>
      <c r="N42" s="8"/>
    </row>
  </sheetData>
  <mergeCells count="41">
    <mergeCell ref="A24:H24"/>
    <mergeCell ref="I16:N16"/>
    <mergeCell ref="I20:N20"/>
    <mergeCell ref="I24:N24"/>
    <mergeCell ref="I23:N23"/>
    <mergeCell ref="A20:H20"/>
    <mergeCell ref="A23:H23"/>
    <mergeCell ref="A12:H12"/>
    <mergeCell ref="I12:N12"/>
    <mergeCell ref="A10:H10"/>
    <mergeCell ref="I10:N10"/>
    <mergeCell ref="A11:H11"/>
    <mergeCell ref="I11:N11"/>
    <mergeCell ref="A7:N7"/>
    <mergeCell ref="A9:N9"/>
    <mergeCell ref="A25:H25"/>
    <mergeCell ref="I25:N25"/>
    <mergeCell ref="A14:H14"/>
    <mergeCell ref="I14:N14"/>
    <mergeCell ref="A19:H19"/>
    <mergeCell ref="A21:H21"/>
    <mergeCell ref="I21:N21"/>
    <mergeCell ref="I19:N19"/>
    <mergeCell ref="A22:H22"/>
    <mergeCell ref="A17:H17"/>
    <mergeCell ref="I17:N17"/>
    <mergeCell ref="A18:H18"/>
    <mergeCell ref="I18:N18"/>
    <mergeCell ref="I22:N22"/>
    <mergeCell ref="A26:H26"/>
    <mergeCell ref="I26:N26"/>
    <mergeCell ref="A40:N40"/>
    <mergeCell ref="I29:N29"/>
    <mergeCell ref="I33:N33"/>
    <mergeCell ref="I31:N31"/>
    <mergeCell ref="I35:N35"/>
    <mergeCell ref="A13:H13"/>
    <mergeCell ref="I13:N13"/>
    <mergeCell ref="A15:H15"/>
    <mergeCell ref="I15:N15"/>
    <mergeCell ref="A16:H16"/>
  </mergeCells>
  <hyperlinks>
    <hyperlink ref="I29:N29" location="'BASI D''ASTA e PERDITE DI RETE'!A1" display="Base d'Asta e Perdite di Rete"/>
    <hyperlink ref="I35:N35" location="'FASCE ORARIE'!A1" display="Fasce Orarie"/>
    <hyperlink ref="I31:N31" location="'OPZIONE VERDE'!A1" display="Opzione Verde"/>
    <hyperlink ref="I33:N33" location="'PUNIndex e PUN per fascia'!A1" display="PUNIndex e PUN per fascia"/>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showGridLines="0" topLeftCell="A18" zoomScale="60" zoomScaleNormal="60" workbookViewId="0">
      <selection activeCell="N30" sqref="N30"/>
    </sheetView>
  </sheetViews>
  <sheetFormatPr defaultColWidth="8.90625" defaultRowHeight="14.5" x14ac:dyDescent="0.35"/>
  <cols>
    <col min="1" max="3" width="10.453125" style="15" customWidth="1"/>
    <col min="4" max="4" width="5" style="15" customWidth="1"/>
    <col min="5" max="5" width="11.453125" style="15" bestFit="1" customWidth="1"/>
    <col min="6" max="6" width="8.90625" style="15"/>
    <col min="7" max="7" width="3.6328125" style="15" customWidth="1"/>
    <col min="8" max="8" width="8.90625" style="15"/>
    <col min="9" max="9" width="7.08984375" style="15" customWidth="1"/>
    <col min="10" max="10" width="3.6328125" style="15" customWidth="1"/>
    <col min="11" max="12" width="17.36328125" style="15" customWidth="1"/>
    <col min="13" max="14" width="18.54296875" style="15" customWidth="1"/>
    <col min="15" max="16384" width="8.90625" style="15"/>
  </cols>
  <sheetData>
    <row r="1" spans="1:15" ht="17" customHeight="1" thickBot="1" x14ac:dyDescent="0.4">
      <c r="A1" s="54"/>
      <c r="B1" s="55"/>
      <c r="C1" s="55"/>
      <c r="D1" s="55"/>
      <c r="E1" s="56"/>
      <c r="M1" s="180" t="s">
        <v>22</v>
      </c>
      <c r="N1" s="181"/>
    </row>
    <row r="2" spans="1:15" ht="17" customHeight="1" x14ac:dyDescent="0.35">
      <c r="A2" s="57"/>
      <c r="B2" s="58"/>
      <c r="C2" s="58"/>
      <c r="D2" s="58"/>
      <c r="E2" s="59"/>
    </row>
    <row r="3" spans="1:15" ht="17" customHeight="1" thickBot="1" x14ac:dyDescent="0.4">
      <c r="A3" s="60"/>
      <c r="B3" s="61"/>
      <c r="C3" s="61"/>
      <c r="D3" s="61"/>
      <c r="E3" s="62"/>
    </row>
    <row r="4" spans="1:15" ht="21" x14ac:dyDescent="0.35">
      <c r="A4" s="53" t="s">
        <v>97</v>
      </c>
    </row>
    <row r="5" spans="1:15" x14ac:dyDescent="0.35">
      <c r="A5" s="16" t="s">
        <v>7</v>
      </c>
    </row>
    <row r="6" spans="1:15" ht="15" thickBot="1" x14ac:dyDescent="0.4"/>
    <row r="7" spans="1:15" ht="23" customHeight="1" x14ac:dyDescent="0.35">
      <c r="A7" s="161" t="s">
        <v>98</v>
      </c>
      <c r="B7" s="161"/>
      <c r="C7" s="161"/>
      <c r="D7" s="161"/>
      <c r="E7" s="161"/>
      <c r="F7" s="161"/>
      <c r="G7" s="161"/>
      <c r="H7" s="161"/>
      <c r="I7" s="161"/>
      <c r="J7" s="161"/>
      <c r="K7" s="161"/>
      <c r="L7" s="161"/>
      <c r="M7" s="161"/>
      <c r="N7" s="162"/>
      <c r="O7" s="17"/>
    </row>
    <row r="8" spans="1:15" ht="15" thickBot="1" x14ac:dyDescent="0.4"/>
    <row r="9" spans="1:15" ht="23" customHeight="1" x14ac:dyDescent="0.35">
      <c r="A9" s="161" t="s">
        <v>21</v>
      </c>
      <c r="B9" s="161"/>
      <c r="C9" s="161"/>
      <c r="D9" s="161"/>
      <c r="E9" s="161"/>
      <c r="F9" s="161"/>
      <c r="G9" s="161"/>
      <c r="H9" s="161"/>
      <c r="I9" s="161"/>
      <c r="J9" s="161"/>
      <c r="K9" s="161"/>
      <c r="L9" s="161"/>
      <c r="M9" s="161"/>
      <c r="N9" s="162"/>
      <c r="O9" s="17"/>
    </row>
    <row r="10" spans="1:15" ht="15" thickBot="1" x14ac:dyDescent="0.4"/>
    <row r="11" spans="1:15" ht="69.5" customHeight="1" thickBot="1" x14ac:dyDescent="0.4">
      <c r="A11" s="182" t="s">
        <v>73</v>
      </c>
      <c r="B11" s="183"/>
      <c r="C11" s="183"/>
      <c r="D11" s="183"/>
      <c r="E11" s="183"/>
      <c r="F11" s="183"/>
      <c r="G11" s="183"/>
      <c r="H11" s="183"/>
      <c r="I11" s="183"/>
      <c r="J11" s="183"/>
      <c r="K11" s="183"/>
      <c r="L11" s="183"/>
      <c r="M11" s="183"/>
      <c r="N11" s="184"/>
    </row>
    <row r="12" spans="1:15" ht="15" thickBot="1" x14ac:dyDescent="0.4"/>
    <row r="13" spans="1:15" ht="15" thickBot="1" x14ac:dyDescent="0.4">
      <c r="A13" s="185" t="s">
        <v>23</v>
      </c>
      <c r="B13" s="186"/>
      <c r="C13" s="186"/>
      <c r="D13" s="186"/>
      <c r="E13" s="113">
        <v>1</v>
      </c>
    </row>
    <row r="15" spans="1:15" ht="52.25" customHeight="1" x14ac:dyDescent="0.35">
      <c r="A15" s="178" t="s">
        <v>24</v>
      </c>
      <c r="B15" s="178"/>
      <c r="C15" s="178"/>
      <c r="E15" s="178" t="s">
        <v>25</v>
      </c>
      <c r="F15" s="178"/>
      <c r="H15" s="179" t="s">
        <v>27</v>
      </c>
      <c r="I15" s="179"/>
      <c r="K15" s="178" t="s">
        <v>26</v>
      </c>
      <c r="L15" s="178"/>
      <c r="M15" s="178"/>
      <c r="N15" s="178"/>
    </row>
    <row r="16" spans="1:15" ht="15" thickBot="1" x14ac:dyDescent="0.4"/>
    <row r="17" spans="1:14" ht="170" customHeight="1" thickBot="1" x14ac:dyDescent="0.4">
      <c r="A17" s="168" t="s">
        <v>105</v>
      </c>
      <c r="B17" s="169"/>
      <c r="C17" s="170"/>
      <c r="D17" s="98"/>
      <c r="E17" s="171" t="s">
        <v>106</v>
      </c>
      <c r="F17" s="172"/>
      <c r="H17" s="173">
        <v>0.6</v>
      </c>
      <c r="I17" s="174"/>
      <c r="K17" s="175"/>
      <c r="L17" s="176"/>
      <c r="M17" s="176"/>
      <c r="N17" s="177"/>
    </row>
    <row r="18" spans="1:14" ht="15" thickBot="1" x14ac:dyDescent="0.4"/>
    <row r="19" spans="1:14" ht="170" customHeight="1" thickBot="1" x14ac:dyDescent="0.4">
      <c r="A19" s="168" t="s">
        <v>28</v>
      </c>
      <c r="B19" s="169"/>
      <c r="C19" s="170"/>
      <c r="D19" s="98"/>
      <c r="E19" s="171" t="s">
        <v>96</v>
      </c>
      <c r="F19" s="172"/>
      <c r="H19" s="173">
        <v>0.9</v>
      </c>
      <c r="I19" s="174"/>
      <c r="K19" s="175"/>
      <c r="L19" s="176"/>
      <c r="M19" s="176"/>
      <c r="N19" s="177"/>
    </row>
    <row r="20" spans="1:14" ht="13.25" customHeight="1" thickBot="1" x14ac:dyDescent="0.4">
      <c r="A20" s="108"/>
      <c r="B20" s="108"/>
      <c r="C20" s="108"/>
      <c r="D20" s="98"/>
      <c r="E20" s="109"/>
      <c r="F20" s="109"/>
      <c r="H20" s="111"/>
      <c r="I20" s="111"/>
      <c r="K20" s="110"/>
      <c r="L20" s="110"/>
      <c r="M20" s="110"/>
      <c r="N20" s="110"/>
    </row>
    <row r="21" spans="1:14" ht="165" customHeight="1" thickBot="1" x14ac:dyDescent="0.4">
      <c r="A21" s="168" t="s">
        <v>118</v>
      </c>
      <c r="B21" s="169"/>
      <c r="C21" s="170"/>
      <c r="D21" s="98"/>
      <c r="E21" s="171" t="s">
        <v>119</v>
      </c>
      <c r="F21" s="172"/>
      <c r="H21" s="173">
        <v>0.65</v>
      </c>
      <c r="I21" s="174"/>
      <c r="K21" s="175"/>
      <c r="L21" s="176"/>
      <c r="M21" s="176"/>
      <c r="N21" s="177"/>
    </row>
  </sheetData>
  <mergeCells count="21">
    <mergeCell ref="M1:N1"/>
    <mergeCell ref="A7:N7"/>
    <mergeCell ref="A9:N9"/>
    <mergeCell ref="A11:N11"/>
    <mergeCell ref="A13:D13"/>
    <mergeCell ref="A21:C21"/>
    <mergeCell ref="E21:F21"/>
    <mergeCell ref="H21:I21"/>
    <mergeCell ref="K21:N21"/>
    <mergeCell ref="A15:C15"/>
    <mergeCell ref="E15:F15"/>
    <mergeCell ref="H15:I15"/>
    <mergeCell ref="K15:N15"/>
    <mergeCell ref="A19:C19"/>
    <mergeCell ref="E19:F19"/>
    <mergeCell ref="H19:I19"/>
    <mergeCell ref="K19:N19"/>
    <mergeCell ref="A17:C17"/>
    <mergeCell ref="E17:F17"/>
    <mergeCell ref="H17:I17"/>
    <mergeCell ref="K17:N17"/>
  </mergeCells>
  <hyperlinks>
    <hyperlink ref="M1:N1" location="SOMMARIO!A1" display="torna al SOMMARIO"/>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showGridLines="0" topLeftCell="A13" zoomScale="85" zoomScaleNormal="85" workbookViewId="0">
      <selection activeCell="J28" sqref="J28"/>
    </sheetView>
  </sheetViews>
  <sheetFormatPr defaultColWidth="8.90625" defaultRowHeight="14.5" x14ac:dyDescent="0.35"/>
  <cols>
    <col min="1" max="3" width="17.6328125" style="15" customWidth="1"/>
    <col min="4" max="4" width="11.453125" style="15" bestFit="1" customWidth="1"/>
    <col min="5" max="6" width="8.90625" style="15"/>
    <col min="7" max="7" width="5.6328125" style="15" customWidth="1"/>
    <col min="8" max="11" width="17.36328125" style="15" customWidth="1"/>
    <col min="12" max="16384" width="8.90625" style="15"/>
  </cols>
  <sheetData>
    <row r="1" spans="1:12" ht="17" customHeight="1" thickBot="1" x14ac:dyDescent="0.4">
      <c r="A1" s="54"/>
      <c r="B1" s="55"/>
      <c r="C1" s="56"/>
      <c r="J1" s="180" t="s">
        <v>22</v>
      </c>
      <c r="K1" s="181"/>
    </row>
    <row r="2" spans="1:12" ht="17" customHeight="1" x14ac:dyDescent="0.35">
      <c r="A2" s="57"/>
      <c r="B2" s="58"/>
      <c r="C2" s="59"/>
    </row>
    <row r="3" spans="1:12" ht="17" customHeight="1" thickBot="1" x14ac:dyDescent="0.4">
      <c r="A3" s="60"/>
      <c r="B3" s="61"/>
      <c r="C3" s="62"/>
    </row>
    <row r="4" spans="1:12" ht="21" x14ac:dyDescent="0.35">
      <c r="A4" s="53" t="s">
        <v>97</v>
      </c>
    </row>
    <row r="5" spans="1:12" x14ac:dyDescent="0.35">
      <c r="A5" s="16" t="s">
        <v>7</v>
      </c>
    </row>
    <row r="6" spans="1:12" ht="15" thickBot="1" x14ac:dyDescent="0.4"/>
    <row r="7" spans="1:12" ht="23" customHeight="1" x14ac:dyDescent="0.35">
      <c r="A7" s="161" t="s">
        <v>98</v>
      </c>
      <c r="B7" s="161"/>
      <c r="C7" s="161"/>
      <c r="D7" s="161"/>
      <c r="E7" s="161"/>
      <c r="F7" s="161"/>
      <c r="G7" s="161"/>
      <c r="H7" s="161"/>
      <c r="I7" s="161"/>
      <c r="J7" s="161"/>
      <c r="K7" s="162"/>
      <c r="L7" s="17"/>
    </row>
    <row r="8" spans="1:12" ht="15" thickBot="1" x14ac:dyDescent="0.4"/>
    <row r="9" spans="1:12" ht="23" customHeight="1" x14ac:dyDescent="0.35">
      <c r="A9" s="161" t="s">
        <v>29</v>
      </c>
      <c r="B9" s="161"/>
      <c r="C9" s="161"/>
      <c r="D9" s="161"/>
      <c r="E9" s="161"/>
      <c r="F9" s="161"/>
      <c r="G9" s="161"/>
      <c r="H9" s="161"/>
      <c r="I9" s="161"/>
      <c r="J9" s="161"/>
      <c r="K9" s="162"/>
      <c r="L9" s="17"/>
    </row>
    <row r="11" spans="1:12" ht="15" thickBot="1" x14ac:dyDescent="0.4"/>
    <row r="12" spans="1:12" ht="26" customHeight="1" thickBot="1" x14ac:dyDescent="0.4">
      <c r="A12" s="191" t="s">
        <v>33</v>
      </c>
      <c r="B12" s="192"/>
      <c r="C12" s="193"/>
    </row>
    <row r="13" spans="1:12" ht="16.25" customHeight="1" thickBot="1" x14ac:dyDescent="0.4">
      <c r="A13" s="20" t="s">
        <v>30</v>
      </c>
      <c r="B13" s="20" t="s">
        <v>31</v>
      </c>
      <c r="C13" s="20" t="s">
        <v>32</v>
      </c>
    </row>
    <row r="14" spans="1:12" ht="16.25" customHeight="1" thickBot="1" x14ac:dyDescent="0.4">
      <c r="A14" s="21">
        <v>12</v>
      </c>
      <c r="B14" s="21">
        <v>12</v>
      </c>
      <c r="C14" s="21">
        <v>12</v>
      </c>
    </row>
    <row r="15" spans="1:12" ht="15.5" customHeight="1" x14ac:dyDescent="0.35">
      <c r="A15" s="19"/>
      <c r="B15" s="19"/>
      <c r="C15" s="19"/>
    </row>
    <row r="16" spans="1:12" ht="15.5" customHeight="1" x14ac:dyDescent="0.35">
      <c r="A16" s="22" t="s">
        <v>34</v>
      </c>
      <c r="B16" s="19"/>
      <c r="C16" s="19"/>
    </row>
    <row r="17" spans="1:11" ht="15.5" customHeight="1" x14ac:dyDescent="0.35">
      <c r="A17" s="19"/>
      <c r="B17" s="19"/>
      <c r="C17" s="19"/>
    </row>
    <row r="18" spans="1:11" ht="15.5" customHeight="1" x14ac:dyDescent="0.35"/>
    <row r="19" spans="1:11" ht="14.4" customHeight="1" x14ac:dyDescent="0.35">
      <c r="A19" s="23" t="s">
        <v>35</v>
      </c>
      <c r="B19" s="24"/>
      <c r="C19" s="24"/>
      <c r="D19" s="24"/>
      <c r="H19" s="196" t="s">
        <v>76</v>
      </c>
      <c r="I19" s="196"/>
      <c r="J19" s="196"/>
      <c r="K19" s="196"/>
    </row>
    <row r="20" spans="1:11" ht="15.5" customHeight="1" x14ac:dyDescent="0.35">
      <c r="A20" s="187" t="s">
        <v>36</v>
      </c>
      <c r="B20" s="187"/>
      <c r="C20" s="187"/>
      <c r="D20" s="187"/>
      <c r="H20" s="196"/>
      <c r="I20" s="196"/>
      <c r="J20" s="196"/>
      <c r="K20" s="196"/>
    </row>
    <row r="21" spans="1:11" ht="15.5" customHeight="1" thickBot="1" x14ac:dyDescent="0.4">
      <c r="A21" s="194" t="s">
        <v>37</v>
      </c>
      <c r="B21" s="194"/>
      <c r="C21" s="194"/>
      <c r="D21" s="194"/>
      <c r="H21" s="197"/>
      <c r="I21" s="197"/>
      <c r="J21" s="197"/>
      <c r="K21" s="197"/>
    </row>
    <row r="22" spans="1:11" ht="15.5" customHeight="1" x14ac:dyDescent="0.35">
      <c r="A22" s="187" t="s">
        <v>38</v>
      </c>
      <c r="B22" s="187"/>
      <c r="C22" s="187"/>
      <c r="D22" s="187"/>
      <c r="H22" s="189" t="s">
        <v>44</v>
      </c>
      <c r="I22" s="190"/>
      <c r="J22" s="200" t="s">
        <v>45</v>
      </c>
      <c r="K22" s="190"/>
    </row>
    <row r="23" spans="1:11" ht="15.5" customHeight="1" x14ac:dyDescent="0.35">
      <c r="A23" s="198" t="s">
        <v>39</v>
      </c>
      <c r="B23" s="198"/>
      <c r="C23" s="198"/>
      <c r="D23" s="198"/>
      <c r="H23" s="201" t="s">
        <v>46</v>
      </c>
      <c r="I23" s="201"/>
      <c r="J23" s="201">
        <v>0.7</v>
      </c>
      <c r="K23" s="201"/>
    </row>
    <row r="24" spans="1:11" ht="15.5" customHeight="1" x14ac:dyDescent="0.35">
      <c r="A24" s="187" t="s">
        <v>40</v>
      </c>
      <c r="B24" s="187"/>
      <c r="C24" s="187"/>
      <c r="D24" s="187"/>
      <c r="H24" s="188" t="s">
        <v>47</v>
      </c>
      <c r="I24" s="188"/>
      <c r="J24" s="188">
        <v>1.1000000000000001</v>
      </c>
      <c r="K24" s="188"/>
    </row>
    <row r="25" spans="1:11" ht="15.5" customHeight="1" x14ac:dyDescent="0.35">
      <c r="A25" s="194" t="s">
        <v>41</v>
      </c>
      <c r="B25" s="194"/>
      <c r="C25" s="194"/>
      <c r="D25" s="194"/>
      <c r="H25" s="195" t="s">
        <v>48</v>
      </c>
      <c r="I25" s="195"/>
      <c r="J25" s="195">
        <v>1.8</v>
      </c>
      <c r="K25" s="195"/>
    </row>
    <row r="26" spans="1:11" ht="15.5" customHeight="1" x14ac:dyDescent="0.35">
      <c r="A26" s="199" t="s">
        <v>42</v>
      </c>
      <c r="B26" s="199"/>
      <c r="C26" s="199"/>
      <c r="D26" s="199"/>
      <c r="H26" s="188" t="s">
        <v>49</v>
      </c>
      <c r="I26" s="188"/>
      <c r="J26" s="188">
        <v>3.8</v>
      </c>
      <c r="K26" s="188"/>
    </row>
    <row r="27" spans="1:11" ht="15.5" customHeight="1" x14ac:dyDescent="0.35">
      <c r="A27" s="198" t="s">
        <v>43</v>
      </c>
      <c r="B27" s="198"/>
      <c r="C27" s="198"/>
      <c r="D27" s="198"/>
      <c r="H27" s="195" t="s">
        <v>50</v>
      </c>
      <c r="I27" s="195"/>
      <c r="J27" s="195">
        <v>10.199999999999999</v>
      </c>
      <c r="K27" s="195"/>
    </row>
    <row r="28" spans="1:11" ht="15.5" customHeight="1" x14ac:dyDescent="0.35">
      <c r="H28" s="25"/>
      <c r="I28" s="25"/>
      <c r="J28" s="25"/>
      <c r="K28" s="25"/>
    </row>
    <row r="29" spans="1:11" ht="15.5" customHeight="1" x14ac:dyDescent="0.35"/>
    <row r="30" spans="1:11" ht="15.5" customHeight="1" x14ac:dyDescent="0.35"/>
    <row r="31" spans="1:11" ht="15.5" customHeight="1" x14ac:dyDescent="0.35"/>
    <row r="40" ht="15.5" customHeight="1" x14ac:dyDescent="0.35"/>
    <row r="41" ht="15.5" customHeight="1" x14ac:dyDescent="0.35"/>
    <row r="42" ht="15.5" customHeight="1" x14ac:dyDescent="0.35"/>
    <row r="43" ht="15.5" customHeight="1" x14ac:dyDescent="0.35"/>
    <row r="44" ht="15.5" customHeight="1" x14ac:dyDescent="0.35"/>
    <row r="45" ht="15.5" customHeight="1" x14ac:dyDescent="0.35"/>
    <row r="46" ht="15.5" customHeight="1" x14ac:dyDescent="0.35"/>
    <row r="47" ht="15.5" customHeight="1" x14ac:dyDescent="0.35"/>
  </sheetData>
  <mergeCells count="25">
    <mergeCell ref="J25:K25"/>
    <mergeCell ref="J26:K26"/>
    <mergeCell ref="J27:K27"/>
    <mergeCell ref="H19:K21"/>
    <mergeCell ref="A23:D23"/>
    <mergeCell ref="A25:D25"/>
    <mergeCell ref="A26:D26"/>
    <mergeCell ref="A27:D27"/>
    <mergeCell ref="J22:K22"/>
    <mergeCell ref="H23:I23"/>
    <mergeCell ref="H24:I24"/>
    <mergeCell ref="H25:I25"/>
    <mergeCell ref="H26:I26"/>
    <mergeCell ref="H27:I27"/>
    <mergeCell ref="J23:K23"/>
    <mergeCell ref="A24:D24"/>
    <mergeCell ref="J1:K1"/>
    <mergeCell ref="A7:K7"/>
    <mergeCell ref="A9:K9"/>
    <mergeCell ref="A20:D20"/>
    <mergeCell ref="J24:K24"/>
    <mergeCell ref="H22:I22"/>
    <mergeCell ref="A12:C12"/>
    <mergeCell ref="A21:D21"/>
    <mergeCell ref="A22:D22"/>
  </mergeCells>
  <hyperlinks>
    <hyperlink ref="J1:K1" location="SOMMARIO!A1" display="torna al SOMMARIO"/>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showGridLines="0" topLeftCell="A10" zoomScale="70" zoomScaleNormal="70" workbookViewId="0">
      <selection activeCell="L21" sqref="L21"/>
    </sheetView>
  </sheetViews>
  <sheetFormatPr defaultColWidth="8.90625" defaultRowHeight="14.5" x14ac:dyDescent="0.35"/>
  <cols>
    <col min="1" max="8" width="17.90625" style="15" customWidth="1"/>
    <col min="9" max="9" width="15.6328125" style="15" customWidth="1"/>
    <col min="10" max="11" width="12.90625" style="15" customWidth="1"/>
    <col min="12" max="13" width="12.6328125" style="15" customWidth="1"/>
    <col min="14" max="16384" width="8.90625" style="15"/>
  </cols>
  <sheetData>
    <row r="1" spans="1:14" ht="17" customHeight="1" thickBot="1" x14ac:dyDescent="0.4">
      <c r="A1" s="54"/>
      <c r="B1" s="55"/>
      <c r="C1" s="56"/>
      <c r="D1" s="26"/>
      <c r="E1" s="26"/>
      <c r="F1" s="26"/>
      <c r="G1" s="26"/>
      <c r="H1" s="26"/>
      <c r="I1" s="26"/>
      <c r="J1" s="26"/>
      <c r="K1" s="26"/>
      <c r="L1" s="180" t="s">
        <v>22</v>
      </c>
      <c r="M1" s="181"/>
    </row>
    <row r="2" spans="1:14" ht="17" customHeight="1" x14ac:dyDescent="0.35">
      <c r="A2" s="57"/>
      <c r="B2" s="58"/>
      <c r="C2" s="59"/>
      <c r="D2" s="26"/>
      <c r="E2" s="26"/>
      <c r="F2" s="26"/>
      <c r="G2" s="26"/>
      <c r="H2" s="26"/>
      <c r="I2" s="26"/>
      <c r="J2" s="26"/>
      <c r="K2" s="26"/>
      <c r="L2" s="26"/>
    </row>
    <row r="3" spans="1:14" ht="17" customHeight="1" thickBot="1" x14ac:dyDescent="0.4">
      <c r="A3" s="60"/>
      <c r="B3" s="61"/>
      <c r="C3" s="62"/>
      <c r="D3" s="26"/>
      <c r="E3" s="26"/>
      <c r="F3" s="26"/>
      <c r="G3" s="26"/>
      <c r="H3" s="26"/>
      <c r="I3" s="26"/>
      <c r="J3" s="26"/>
      <c r="K3" s="26"/>
      <c r="L3" s="26"/>
    </row>
    <row r="4" spans="1:14" ht="21" x14ac:dyDescent="0.35">
      <c r="A4" s="53" t="s">
        <v>97</v>
      </c>
      <c r="C4" s="26"/>
      <c r="D4" s="26"/>
      <c r="E4" s="26"/>
      <c r="F4" s="26"/>
      <c r="G4" s="26"/>
      <c r="H4" s="26"/>
      <c r="I4" s="26"/>
      <c r="J4" s="26"/>
      <c r="K4" s="26"/>
      <c r="L4" s="26"/>
    </row>
    <row r="5" spans="1:14" x14ac:dyDescent="0.35">
      <c r="A5" s="16" t="s">
        <v>7</v>
      </c>
    </row>
    <row r="6" spans="1:14" ht="15" thickBot="1" x14ac:dyDescent="0.4"/>
    <row r="7" spans="1:14" ht="23" customHeight="1" x14ac:dyDescent="0.35">
      <c r="A7" s="161" t="s">
        <v>98</v>
      </c>
      <c r="B7" s="161"/>
      <c r="C7" s="161"/>
      <c r="D7" s="161"/>
      <c r="E7" s="161"/>
      <c r="F7" s="161"/>
      <c r="G7" s="161"/>
      <c r="H7" s="161"/>
      <c r="I7" s="161"/>
      <c r="J7" s="161"/>
      <c r="K7" s="161"/>
      <c r="L7" s="161"/>
      <c r="M7" s="161"/>
      <c r="N7" s="17"/>
    </row>
    <row r="8" spans="1:14" ht="15" thickBot="1" x14ac:dyDescent="0.4"/>
    <row r="9" spans="1:14" ht="23" customHeight="1" x14ac:dyDescent="0.35">
      <c r="A9" s="161" t="s">
        <v>100</v>
      </c>
      <c r="B9" s="161"/>
      <c r="C9" s="161"/>
      <c r="D9" s="161"/>
      <c r="E9" s="161"/>
      <c r="F9" s="161"/>
      <c r="G9" s="161"/>
      <c r="H9" s="161"/>
      <c r="I9" s="161"/>
      <c r="J9" s="161"/>
      <c r="K9" s="161"/>
      <c r="L9" s="161"/>
      <c r="M9" s="161"/>
      <c r="N9" s="17"/>
    </row>
    <row r="11" spans="1:14" x14ac:dyDescent="0.35">
      <c r="A11" s="14"/>
      <c r="B11" s="14"/>
      <c r="C11" s="14"/>
      <c r="D11" s="14"/>
      <c r="E11" s="14"/>
      <c r="F11" s="14"/>
      <c r="G11" s="14"/>
      <c r="H11" s="14"/>
      <c r="I11" s="202" t="s">
        <v>70</v>
      </c>
      <c r="J11" s="202"/>
      <c r="K11" s="202"/>
      <c r="L11" s="202"/>
      <c r="M11" s="202"/>
    </row>
    <row r="12" spans="1:14" ht="14.4" customHeight="1" x14ac:dyDescent="0.35">
      <c r="A12" s="14"/>
      <c r="B12" s="14"/>
      <c r="C12" s="14"/>
      <c r="D12" s="14"/>
      <c r="E12" s="14"/>
      <c r="F12" s="14"/>
      <c r="G12" s="14"/>
      <c r="H12" s="14"/>
      <c r="I12" s="203"/>
      <c r="J12" s="203"/>
      <c r="K12" s="203"/>
      <c r="L12" s="203"/>
      <c r="M12" s="203"/>
    </row>
    <row r="13" spans="1:14" ht="14.4" customHeight="1" x14ac:dyDescent="0.35">
      <c r="A13" s="14"/>
      <c r="B13" s="14"/>
      <c r="C13" s="14"/>
      <c r="D13" s="14"/>
      <c r="E13" s="14"/>
      <c r="F13" s="14"/>
      <c r="G13" s="14"/>
      <c r="H13" s="14"/>
      <c r="I13" s="204" t="s">
        <v>71</v>
      </c>
      <c r="J13" s="99" t="s">
        <v>69</v>
      </c>
      <c r="K13" s="99" t="s">
        <v>30</v>
      </c>
      <c r="L13" s="99" t="s">
        <v>31</v>
      </c>
      <c r="M13" s="99" t="s">
        <v>32</v>
      </c>
    </row>
    <row r="14" spans="1:14" x14ac:dyDescent="0.35">
      <c r="A14" s="14"/>
      <c r="B14" s="14"/>
      <c r="C14" s="14"/>
      <c r="D14" s="14"/>
      <c r="E14" s="14"/>
      <c r="F14" s="14"/>
      <c r="G14" s="14"/>
      <c r="H14" s="14"/>
      <c r="I14" s="204"/>
      <c r="J14" s="99" t="s">
        <v>51</v>
      </c>
      <c r="K14" s="99" t="s">
        <v>51</v>
      </c>
      <c r="L14" s="99" t="s">
        <v>51</v>
      </c>
      <c r="M14" s="99" t="s">
        <v>51</v>
      </c>
    </row>
    <row r="15" spans="1:14" ht="15" customHeight="1" x14ac:dyDescent="0.35">
      <c r="A15" s="14"/>
      <c r="B15" s="14"/>
      <c r="C15" s="14"/>
      <c r="D15" s="14"/>
      <c r="E15" s="14"/>
      <c r="F15" s="14"/>
      <c r="G15" s="14"/>
      <c r="H15" s="14"/>
      <c r="I15" s="29">
        <v>44166</v>
      </c>
      <c r="J15" s="28">
        <v>54.04</v>
      </c>
      <c r="K15" s="28">
        <v>68.459999999999994</v>
      </c>
      <c r="L15" s="28">
        <v>59.43</v>
      </c>
      <c r="M15" s="28">
        <v>42.49</v>
      </c>
    </row>
    <row r="16" spans="1:14" x14ac:dyDescent="0.35">
      <c r="A16" s="14"/>
      <c r="B16" s="14"/>
      <c r="C16" s="14"/>
      <c r="D16" s="14"/>
      <c r="E16" s="14"/>
      <c r="F16" s="14"/>
      <c r="G16" s="14"/>
      <c r="H16" s="14"/>
      <c r="I16" s="30">
        <v>44197</v>
      </c>
      <c r="J16" s="32">
        <v>60.71</v>
      </c>
      <c r="K16" s="32">
        <v>73.92</v>
      </c>
      <c r="L16" s="32">
        <v>63.79</v>
      </c>
      <c r="M16" s="32">
        <v>51.55</v>
      </c>
    </row>
    <row r="17" spans="1:13" ht="14.4" customHeight="1" x14ac:dyDescent="0.35">
      <c r="A17" s="14"/>
      <c r="B17" s="14"/>
      <c r="C17" s="14"/>
      <c r="D17" s="14"/>
      <c r="E17" s="14"/>
      <c r="F17" s="14"/>
      <c r="G17" s="14"/>
      <c r="H17" s="14"/>
      <c r="I17" s="29">
        <v>44228</v>
      </c>
      <c r="J17" s="28">
        <v>56.57</v>
      </c>
      <c r="K17" s="28">
        <v>66.62</v>
      </c>
      <c r="L17" s="28">
        <v>62.71</v>
      </c>
      <c r="M17" s="28">
        <v>45.4</v>
      </c>
    </row>
    <row r="18" spans="1:13" ht="15" customHeight="1" x14ac:dyDescent="0.35">
      <c r="A18" s="14"/>
      <c r="B18" s="14"/>
      <c r="C18" s="14"/>
      <c r="D18" s="14"/>
      <c r="E18" s="14"/>
      <c r="F18" s="14"/>
      <c r="G18" s="14"/>
      <c r="H18" s="14"/>
      <c r="I18" s="30">
        <v>44256</v>
      </c>
      <c r="J18" s="32">
        <v>60.39</v>
      </c>
      <c r="K18" s="32">
        <v>62.62</v>
      </c>
      <c r="L18" s="32">
        <v>67.709999999999994</v>
      </c>
      <c r="M18" s="32">
        <v>54.37</v>
      </c>
    </row>
    <row r="19" spans="1:13" x14ac:dyDescent="0.35">
      <c r="A19" s="14"/>
      <c r="B19" s="14"/>
      <c r="C19" s="14"/>
      <c r="D19" s="14"/>
      <c r="E19" s="14"/>
      <c r="F19" s="14"/>
      <c r="G19" s="14"/>
      <c r="H19" s="14"/>
      <c r="I19" s="29"/>
      <c r="J19" s="28"/>
      <c r="K19" s="102"/>
      <c r="L19" s="28"/>
      <c r="M19" s="28"/>
    </row>
    <row r="20" spans="1:13" ht="14.4" customHeight="1" x14ac:dyDescent="0.35">
      <c r="A20" s="14"/>
      <c r="B20" s="14"/>
      <c r="C20" s="14"/>
      <c r="D20" s="14"/>
      <c r="E20" s="14"/>
      <c r="F20" s="14"/>
      <c r="G20" s="14"/>
      <c r="H20" s="14"/>
      <c r="I20" s="30"/>
      <c r="J20" s="32"/>
      <c r="K20" s="101"/>
      <c r="L20" s="32"/>
      <c r="M20" s="32"/>
    </row>
    <row r="21" spans="1:13" ht="15" customHeight="1" x14ac:dyDescent="0.35">
      <c r="A21" s="14"/>
      <c r="B21" s="14"/>
      <c r="C21" s="14"/>
      <c r="D21" s="14"/>
      <c r="E21" s="14"/>
      <c r="F21" s="14"/>
      <c r="G21" s="14"/>
      <c r="H21" s="14"/>
      <c r="I21" s="29"/>
      <c r="J21" s="28"/>
      <c r="K21" s="102"/>
      <c r="L21" s="28"/>
      <c r="M21" s="28"/>
    </row>
    <row r="22" spans="1:13" x14ac:dyDescent="0.35">
      <c r="A22" s="14"/>
      <c r="B22" s="14"/>
      <c r="C22" s="14"/>
      <c r="D22" s="14"/>
      <c r="E22" s="14"/>
      <c r="F22" s="14"/>
      <c r="G22" s="14"/>
      <c r="H22" s="14"/>
      <c r="I22" s="30"/>
      <c r="J22" s="32"/>
      <c r="K22" s="101"/>
      <c r="L22" s="32"/>
      <c r="M22" s="32"/>
    </row>
    <row r="23" spans="1:13" ht="14.4" customHeight="1" x14ac:dyDescent="0.35">
      <c r="A23" s="14"/>
      <c r="B23" s="14"/>
      <c r="C23" s="14"/>
      <c r="D23" s="14"/>
      <c r="E23" s="14"/>
      <c r="F23" s="14"/>
      <c r="G23" s="14"/>
      <c r="H23" s="14"/>
      <c r="I23" s="29"/>
      <c r="J23" s="28"/>
      <c r="K23" s="102"/>
      <c r="L23" s="28"/>
      <c r="M23" s="28"/>
    </row>
    <row r="24" spans="1:13" ht="15" customHeight="1" x14ac:dyDescent="0.35">
      <c r="A24" s="14"/>
      <c r="B24" s="14"/>
      <c r="C24" s="14"/>
      <c r="D24" s="14"/>
      <c r="E24" s="14"/>
      <c r="F24" s="14"/>
      <c r="G24" s="14"/>
      <c r="H24" s="14"/>
      <c r="I24" s="30"/>
      <c r="J24" s="32"/>
      <c r="K24" s="101"/>
      <c r="L24" s="32"/>
      <c r="M24" s="32"/>
    </row>
    <row r="25" spans="1:13" x14ac:dyDescent="0.35">
      <c r="A25" s="14"/>
      <c r="B25" s="14"/>
      <c r="C25" s="14"/>
      <c r="D25" s="14"/>
      <c r="E25" s="14"/>
      <c r="F25" s="14"/>
      <c r="G25" s="14"/>
      <c r="H25" s="14"/>
      <c r="I25" s="29"/>
      <c r="J25" s="28"/>
      <c r="K25" s="102"/>
      <c r="L25" s="28"/>
      <c r="M25" s="28"/>
    </row>
    <row r="26" spans="1:13" ht="15" customHeight="1" x14ac:dyDescent="0.35">
      <c r="A26" s="14"/>
      <c r="B26" s="14"/>
      <c r="C26" s="14"/>
      <c r="D26" s="14"/>
      <c r="E26" s="14"/>
      <c r="F26" s="14"/>
      <c r="G26" s="14"/>
      <c r="H26" s="14"/>
      <c r="I26" s="30"/>
      <c r="J26" s="32"/>
      <c r="K26" s="101"/>
      <c r="L26" s="32"/>
      <c r="M26" s="32"/>
    </row>
    <row r="27" spans="1:13" x14ac:dyDescent="0.35">
      <c r="A27" s="14"/>
      <c r="B27" s="14"/>
      <c r="C27" s="14"/>
      <c r="D27" s="14"/>
      <c r="E27" s="14"/>
      <c r="F27" s="14"/>
      <c r="G27" s="14"/>
      <c r="H27" s="14"/>
      <c r="I27" s="29"/>
      <c r="J27" s="28"/>
      <c r="K27" s="102"/>
      <c r="L27" s="28"/>
      <c r="M27" s="28"/>
    </row>
    <row r="28" spans="1:13" x14ac:dyDescent="0.35">
      <c r="A28" s="14"/>
      <c r="B28" s="14"/>
      <c r="C28" s="14"/>
      <c r="D28" s="14"/>
      <c r="E28" s="14"/>
      <c r="F28" s="14"/>
      <c r="G28" s="14"/>
      <c r="H28" s="14"/>
      <c r="I28" s="30"/>
      <c r="J28" s="32"/>
      <c r="K28" s="101"/>
      <c r="L28" s="32"/>
      <c r="M28" s="32"/>
    </row>
    <row r="29" spans="1:13" ht="15" customHeight="1" x14ac:dyDescent="0.35">
      <c r="A29" s="14"/>
      <c r="B29" s="14"/>
      <c r="C29" s="14"/>
      <c r="D29" s="14"/>
      <c r="E29" s="14"/>
      <c r="F29" s="14"/>
      <c r="G29" s="14"/>
      <c r="H29" s="14"/>
      <c r="I29" s="29"/>
      <c r="J29" s="28"/>
      <c r="K29" s="102"/>
      <c r="L29" s="28"/>
      <c r="M29" s="28"/>
    </row>
    <row r="30" spans="1:13" x14ac:dyDescent="0.35">
      <c r="A30" s="14"/>
      <c r="B30" s="14"/>
      <c r="C30" s="14"/>
      <c r="D30" s="14"/>
      <c r="E30" s="14"/>
      <c r="F30" s="14"/>
      <c r="G30" s="14"/>
      <c r="H30" s="14"/>
      <c r="I30" s="30"/>
      <c r="J30" s="32"/>
      <c r="K30" s="32"/>
      <c r="L30" s="119"/>
      <c r="M30" s="32"/>
    </row>
    <row r="31" spans="1:13" ht="14.4" customHeight="1" x14ac:dyDescent="0.35">
      <c r="A31" s="14"/>
      <c r="B31" s="14"/>
      <c r="C31" s="14"/>
      <c r="D31" s="14"/>
      <c r="E31" s="14"/>
      <c r="F31" s="14"/>
      <c r="G31" s="14"/>
      <c r="H31" s="14"/>
      <c r="I31" s="29"/>
      <c r="J31" s="28"/>
      <c r="K31" s="28"/>
      <c r="L31" s="28"/>
      <c r="M31" s="28"/>
    </row>
    <row r="32" spans="1:13" x14ac:dyDescent="0.35">
      <c r="A32" s="14"/>
      <c r="B32" s="14"/>
      <c r="C32" s="14"/>
      <c r="D32" s="14"/>
      <c r="E32" s="14"/>
      <c r="F32" s="14"/>
      <c r="G32" s="14"/>
      <c r="H32" s="14"/>
      <c r="I32" s="114"/>
      <c r="J32" s="32"/>
      <c r="K32" s="32"/>
      <c r="L32" s="32"/>
      <c r="M32" s="32"/>
    </row>
    <row r="33" spans="1:13" x14ac:dyDescent="0.35">
      <c r="A33" s="14"/>
      <c r="B33" s="14"/>
      <c r="C33" s="14"/>
      <c r="D33" s="14"/>
      <c r="E33" s="14"/>
      <c r="F33" s="14"/>
      <c r="G33" s="14"/>
      <c r="H33" s="14"/>
      <c r="I33" s="29"/>
      <c r="J33" s="28"/>
      <c r="K33" s="28"/>
      <c r="L33" s="28"/>
      <c r="M33" s="28"/>
    </row>
    <row r="34" spans="1:13" ht="14.4" customHeight="1" x14ac:dyDescent="0.35">
      <c r="A34" s="14"/>
      <c r="B34" s="14"/>
      <c r="C34" s="14"/>
      <c r="D34" s="14"/>
      <c r="E34" s="14"/>
      <c r="F34" s="14"/>
      <c r="G34" s="14"/>
      <c r="H34" s="14"/>
      <c r="I34" s="114"/>
      <c r="J34" s="32"/>
      <c r="K34" s="101"/>
      <c r="L34" s="32"/>
      <c r="M34" s="32"/>
    </row>
    <row r="35" spans="1:13" x14ac:dyDescent="0.35">
      <c r="A35" s="14"/>
      <c r="B35" s="14"/>
      <c r="C35" s="14"/>
      <c r="D35" s="14"/>
      <c r="E35" s="14"/>
      <c r="F35" s="14"/>
      <c r="G35" s="14"/>
      <c r="H35" s="14"/>
      <c r="I35" s="29"/>
      <c r="J35" s="28"/>
      <c r="K35" s="28"/>
      <c r="L35" s="28"/>
      <c r="M35" s="28"/>
    </row>
    <row r="36" spans="1:13" x14ac:dyDescent="0.35">
      <c r="A36" s="14"/>
      <c r="B36" s="14"/>
      <c r="C36" s="14"/>
      <c r="D36" s="14"/>
      <c r="E36" s="14"/>
      <c r="F36" s="14"/>
      <c r="G36" s="14"/>
      <c r="H36" s="14"/>
      <c r="I36" s="114"/>
      <c r="J36" s="31"/>
      <c r="K36" s="100"/>
      <c r="L36" s="31"/>
      <c r="M36" s="31"/>
    </row>
    <row r="37" spans="1:13" ht="14.4" customHeight="1" x14ac:dyDescent="0.35">
      <c r="A37" s="14"/>
      <c r="B37" s="14"/>
      <c r="C37" s="14"/>
      <c r="D37" s="14"/>
      <c r="E37" s="14"/>
      <c r="F37" s="14"/>
      <c r="G37" s="14"/>
      <c r="H37" s="14"/>
      <c r="I37" s="29"/>
      <c r="J37" s="27"/>
      <c r="K37" s="104"/>
      <c r="L37" s="27"/>
      <c r="M37" s="27"/>
    </row>
    <row r="38" spans="1:13" x14ac:dyDescent="0.35">
      <c r="A38" s="14"/>
      <c r="B38" s="14"/>
      <c r="C38" s="14"/>
      <c r="D38" s="14"/>
      <c r="E38" s="14"/>
      <c r="F38" s="14"/>
      <c r="G38" s="14"/>
      <c r="H38" s="14"/>
      <c r="I38" s="114"/>
      <c r="J38" s="31"/>
      <c r="K38" s="103"/>
      <c r="L38" s="31"/>
      <c r="M38" s="31"/>
    </row>
    <row r="39" spans="1:13" x14ac:dyDescent="0.35">
      <c r="A39" s="14"/>
      <c r="B39" s="14"/>
      <c r="C39" s="14"/>
      <c r="D39" s="14"/>
      <c r="E39" s="14"/>
      <c r="F39" s="14"/>
      <c r="G39" s="14"/>
      <c r="H39" s="14"/>
      <c r="I39" s="29"/>
      <c r="J39" s="27"/>
      <c r="K39" s="104"/>
      <c r="L39" s="27"/>
      <c r="M39" s="27"/>
    </row>
    <row r="40" spans="1:13" ht="14.4" customHeight="1" x14ac:dyDescent="0.35">
      <c r="A40" s="14"/>
      <c r="B40" s="14"/>
      <c r="C40" s="14"/>
      <c r="D40" s="14"/>
      <c r="E40" s="14"/>
      <c r="F40" s="14"/>
      <c r="G40" s="14"/>
      <c r="H40" s="14"/>
      <c r="I40" s="31"/>
      <c r="J40" s="31"/>
      <c r="K40" s="100"/>
      <c r="L40" s="31"/>
      <c r="M40" s="31"/>
    </row>
    <row r="41" spans="1:13" x14ac:dyDescent="0.35">
      <c r="A41" s="14"/>
      <c r="B41" s="14"/>
      <c r="C41" s="14"/>
      <c r="D41" s="14"/>
      <c r="E41" s="14"/>
      <c r="F41" s="14"/>
      <c r="G41" s="14"/>
      <c r="H41" s="14"/>
      <c r="I41" s="27"/>
      <c r="J41" s="27"/>
      <c r="K41" s="104"/>
      <c r="L41" s="27"/>
      <c r="M41" s="27"/>
    </row>
    <row r="42" spans="1:13" x14ac:dyDescent="0.35">
      <c r="A42" s="14"/>
      <c r="B42" s="14"/>
      <c r="C42" s="14"/>
      <c r="D42" s="14"/>
      <c r="E42" s="14"/>
      <c r="F42" s="14"/>
      <c r="G42" s="14"/>
      <c r="H42" s="14"/>
      <c r="I42" s="31"/>
      <c r="J42" s="31"/>
      <c r="K42" s="103"/>
      <c r="L42" s="31"/>
      <c r="M42" s="31"/>
    </row>
    <row r="43" spans="1:13" x14ac:dyDescent="0.35">
      <c r="A43" s="14"/>
      <c r="B43" s="14"/>
      <c r="C43" s="14"/>
      <c r="D43" s="14"/>
      <c r="E43" s="14"/>
      <c r="F43" s="14"/>
      <c r="G43" s="14"/>
      <c r="H43" s="14"/>
      <c r="I43" s="27"/>
      <c r="J43" s="27"/>
      <c r="K43" s="104"/>
      <c r="L43" s="27"/>
      <c r="M43" s="27"/>
    </row>
    <row r="44" spans="1:13" x14ac:dyDescent="0.35">
      <c r="A44" s="14"/>
      <c r="B44" s="14"/>
      <c r="C44" s="14"/>
      <c r="D44" s="14"/>
      <c r="E44" s="14"/>
      <c r="F44" s="14"/>
      <c r="G44" s="14"/>
      <c r="H44" s="14"/>
      <c r="I44" s="31"/>
      <c r="J44" s="31"/>
      <c r="K44" s="100"/>
      <c r="L44" s="31"/>
      <c r="M44" s="31"/>
    </row>
    <row r="45" spans="1:13" x14ac:dyDescent="0.35">
      <c r="A45" s="14"/>
      <c r="B45" s="14"/>
      <c r="C45" s="14"/>
      <c r="D45" s="14"/>
      <c r="E45" s="14"/>
      <c r="F45" s="14"/>
      <c r="G45" s="14"/>
      <c r="H45" s="14"/>
      <c r="I45" s="27"/>
      <c r="J45" s="27"/>
      <c r="K45" s="104"/>
      <c r="L45" s="27"/>
      <c r="M45" s="27"/>
    </row>
    <row r="46" spans="1:13" x14ac:dyDescent="0.35">
      <c r="A46" s="14"/>
      <c r="B46" s="14"/>
      <c r="C46" s="14"/>
      <c r="D46" s="14"/>
      <c r="E46" s="14"/>
      <c r="F46" s="14"/>
      <c r="G46" s="14"/>
      <c r="H46" s="14"/>
      <c r="I46" s="31"/>
      <c r="J46" s="31"/>
      <c r="K46" s="103"/>
      <c r="L46" s="31"/>
      <c r="M46" s="31"/>
    </row>
    <row r="47" spans="1:13" x14ac:dyDescent="0.35">
      <c r="I47" s="27"/>
      <c r="J47" s="27"/>
      <c r="K47" s="104"/>
      <c r="L47" s="27"/>
      <c r="M47" s="27"/>
    </row>
    <row r="48" spans="1:13" x14ac:dyDescent="0.35">
      <c r="I48" s="31"/>
      <c r="J48" s="31"/>
      <c r="K48" s="100"/>
      <c r="L48" s="31"/>
      <c r="M48" s="31"/>
    </row>
  </sheetData>
  <mergeCells count="5">
    <mergeCell ref="I11:M12"/>
    <mergeCell ref="I13:I14"/>
    <mergeCell ref="A7:M7"/>
    <mergeCell ref="A9:M9"/>
    <mergeCell ref="L1:M1"/>
  </mergeCells>
  <hyperlinks>
    <hyperlink ref="L1:M1" location="SOMMARIO!A1" display="torna al SOMMARIO"/>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showGridLines="0" zoomScale="85" zoomScaleNormal="85" workbookViewId="0">
      <selection activeCell="A7" sqref="A7:K7"/>
    </sheetView>
  </sheetViews>
  <sheetFormatPr defaultColWidth="8.90625" defaultRowHeight="14.5" x14ac:dyDescent="0.35"/>
  <cols>
    <col min="1" max="2" width="17.6328125" style="15" customWidth="1"/>
    <col min="3" max="9" width="10.453125" style="15" customWidth="1"/>
    <col min="10" max="11" width="17.36328125" style="15" customWidth="1"/>
    <col min="12" max="16384" width="8.90625" style="15"/>
  </cols>
  <sheetData>
    <row r="1" spans="1:12" ht="17" customHeight="1" thickBot="1" x14ac:dyDescent="0.4">
      <c r="A1" s="54"/>
      <c r="B1" s="55"/>
      <c r="C1" s="56"/>
      <c r="J1" s="180" t="s">
        <v>22</v>
      </c>
      <c r="K1" s="181"/>
    </row>
    <row r="2" spans="1:12" ht="17" customHeight="1" x14ac:dyDescent="0.35">
      <c r="A2" s="57"/>
      <c r="B2" s="58"/>
      <c r="C2" s="59"/>
    </row>
    <row r="3" spans="1:12" ht="17" customHeight="1" thickBot="1" x14ac:dyDescent="0.4">
      <c r="A3" s="60"/>
      <c r="B3" s="61"/>
      <c r="C3" s="62"/>
    </row>
    <row r="4" spans="1:12" ht="21" x14ac:dyDescent="0.35">
      <c r="A4" s="53" t="s">
        <v>97</v>
      </c>
    </row>
    <row r="5" spans="1:12" x14ac:dyDescent="0.35">
      <c r="A5" s="16" t="s">
        <v>7</v>
      </c>
    </row>
    <row r="6" spans="1:12" ht="15" thickBot="1" x14ac:dyDescent="0.4"/>
    <row r="7" spans="1:12" ht="23" customHeight="1" x14ac:dyDescent="0.35">
      <c r="A7" s="161" t="s">
        <v>98</v>
      </c>
      <c r="B7" s="161"/>
      <c r="C7" s="161"/>
      <c r="D7" s="161"/>
      <c r="E7" s="161"/>
      <c r="F7" s="161"/>
      <c r="G7" s="161"/>
      <c r="H7" s="161"/>
      <c r="I7" s="161"/>
      <c r="J7" s="161"/>
      <c r="K7" s="162"/>
      <c r="L7" s="17"/>
    </row>
    <row r="8" spans="1:12" ht="15" thickBot="1" x14ac:dyDescent="0.4"/>
    <row r="9" spans="1:12" ht="23" customHeight="1" x14ac:dyDescent="0.35">
      <c r="A9" s="161" t="s">
        <v>5</v>
      </c>
      <c r="B9" s="161"/>
      <c r="C9" s="161"/>
      <c r="D9" s="161"/>
      <c r="E9" s="161"/>
      <c r="F9" s="161"/>
      <c r="G9" s="161"/>
      <c r="H9" s="161"/>
      <c r="I9" s="161"/>
      <c r="J9" s="161"/>
      <c r="K9" s="162"/>
      <c r="L9" s="17"/>
    </row>
    <row r="11" spans="1:12" ht="15.5" x14ac:dyDescent="0.35">
      <c r="A11" s="207" t="s">
        <v>77</v>
      </c>
      <c r="B11" s="207"/>
      <c r="C11" s="207"/>
      <c r="D11" s="207"/>
      <c r="E11" s="207"/>
      <c r="F11" s="207"/>
      <c r="G11" s="207"/>
      <c r="H11" s="207"/>
    </row>
    <row r="12" spans="1:12" x14ac:dyDescent="0.35">
      <c r="A12" s="33" t="s">
        <v>30</v>
      </c>
      <c r="B12" s="206" t="s">
        <v>53</v>
      </c>
      <c r="C12" s="206"/>
      <c r="D12" s="206"/>
      <c r="E12" s="206"/>
      <c r="F12" s="206"/>
      <c r="G12" s="206"/>
      <c r="H12" s="206"/>
    </row>
    <row r="13" spans="1:12" x14ac:dyDescent="0.35">
      <c r="A13" s="208" t="s">
        <v>31</v>
      </c>
      <c r="B13" s="209" t="s">
        <v>54</v>
      </c>
      <c r="C13" s="209"/>
      <c r="D13" s="209"/>
      <c r="E13" s="209"/>
      <c r="F13" s="209"/>
      <c r="G13" s="209"/>
      <c r="H13" s="209"/>
    </row>
    <row r="14" spans="1:12" x14ac:dyDescent="0.35">
      <c r="A14" s="208"/>
      <c r="B14" s="209" t="s">
        <v>55</v>
      </c>
      <c r="C14" s="209"/>
      <c r="D14" s="209"/>
      <c r="E14" s="209"/>
      <c r="F14" s="209"/>
      <c r="G14" s="209"/>
      <c r="H14" s="209"/>
    </row>
    <row r="15" spans="1:12" x14ac:dyDescent="0.35">
      <c r="A15" s="205" t="s">
        <v>32</v>
      </c>
      <c r="B15" s="206" t="s">
        <v>56</v>
      </c>
      <c r="C15" s="206"/>
      <c r="D15" s="206"/>
      <c r="E15" s="206"/>
      <c r="F15" s="206"/>
      <c r="G15" s="206"/>
      <c r="H15" s="206"/>
    </row>
    <row r="16" spans="1:12" x14ac:dyDescent="0.35">
      <c r="A16" s="205"/>
      <c r="B16" s="206" t="s">
        <v>57</v>
      </c>
      <c r="C16" s="206"/>
      <c r="D16" s="206"/>
      <c r="E16" s="206"/>
      <c r="F16" s="206"/>
      <c r="G16" s="206"/>
      <c r="H16" s="206"/>
    </row>
    <row r="17" spans="1:9" x14ac:dyDescent="0.3">
      <c r="A17" s="34" t="s">
        <v>52</v>
      </c>
      <c r="B17" s="18"/>
    </row>
    <row r="19" spans="1:9" ht="15" thickBot="1" x14ac:dyDescent="0.4"/>
    <row r="20" spans="1:9" ht="15" thickBot="1" x14ac:dyDescent="0.4">
      <c r="A20" s="49" t="s">
        <v>58</v>
      </c>
      <c r="B20" s="50" t="s">
        <v>59</v>
      </c>
      <c r="C20" s="51" t="s">
        <v>60</v>
      </c>
      <c r="D20" s="51" t="s">
        <v>61</v>
      </c>
      <c r="E20" s="51" t="s">
        <v>62</v>
      </c>
      <c r="F20" s="51" t="s">
        <v>63</v>
      </c>
      <c r="G20" s="51" t="s">
        <v>64</v>
      </c>
      <c r="H20" s="51" t="s">
        <v>65</v>
      </c>
      <c r="I20" s="52" t="s">
        <v>66</v>
      </c>
    </row>
    <row r="21" spans="1:9" x14ac:dyDescent="0.35">
      <c r="A21" s="45">
        <v>0</v>
      </c>
      <c r="B21" s="46">
        <v>4.1666666666666664E-2</v>
      </c>
      <c r="C21" s="47" t="s">
        <v>32</v>
      </c>
      <c r="D21" s="47" t="s">
        <v>32</v>
      </c>
      <c r="E21" s="47" t="s">
        <v>32</v>
      </c>
      <c r="F21" s="47" t="s">
        <v>32</v>
      </c>
      <c r="G21" s="47" t="s">
        <v>32</v>
      </c>
      <c r="H21" s="47" t="s">
        <v>32</v>
      </c>
      <c r="I21" s="48" t="s">
        <v>32</v>
      </c>
    </row>
    <row r="22" spans="1:9" x14ac:dyDescent="0.35">
      <c r="A22" s="39">
        <v>4.1666666666666664E-2</v>
      </c>
      <c r="B22" s="35">
        <v>8.3333333333333329E-2</v>
      </c>
      <c r="C22" s="36" t="s">
        <v>32</v>
      </c>
      <c r="D22" s="36" t="s">
        <v>32</v>
      </c>
      <c r="E22" s="36" t="s">
        <v>32</v>
      </c>
      <c r="F22" s="36" t="s">
        <v>32</v>
      </c>
      <c r="G22" s="36" t="s">
        <v>32</v>
      </c>
      <c r="H22" s="36" t="s">
        <v>32</v>
      </c>
      <c r="I22" s="40" t="s">
        <v>32</v>
      </c>
    </row>
    <row r="23" spans="1:9" x14ac:dyDescent="0.35">
      <c r="A23" s="39">
        <v>8.3333333333333329E-2</v>
      </c>
      <c r="B23" s="35">
        <v>0.125</v>
      </c>
      <c r="C23" s="36" t="s">
        <v>32</v>
      </c>
      <c r="D23" s="36" t="s">
        <v>32</v>
      </c>
      <c r="E23" s="36" t="s">
        <v>32</v>
      </c>
      <c r="F23" s="36" t="s">
        <v>32</v>
      </c>
      <c r="G23" s="36" t="s">
        <v>32</v>
      </c>
      <c r="H23" s="36" t="s">
        <v>32</v>
      </c>
      <c r="I23" s="40" t="s">
        <v>32</v>
      </c>
    </row>
    <row r="24" spans="1:9" x14ac:dyDescent="0.35">
      <c r="A24" s="39">
        <v>0.125</v>
      </c>
      <c r="B24" s="35">
        <v>0.16666666666666666</v>
      </c>
      <c r="C24" s="36" t="s">
        <v>32</v>
      </c>
      <c r="D24" s="36" t="s">
        <v>32</v>
      </c>
      <c r="E24" s="36" t="s">
        <v>32</v>
      </c>
      <c r="F24" s="36" t="s">
        <v>32</v>
      </c>
      <c r="G24" s="36" t="s">
        <v>32</v>
      </c>
      <c r="H24" s="36" t="s">
        <v>32</v>
      </c>
      <c r="I24" s="40" t="s">
        <v>32</v>
      </c>
    </row>
    <row r="25" spans="1:9" x14ac:dyDescent="0.35">
      <c r="A25" s="39">
        <v>0.16666666666666666</v>
      </c>
      <c r="B25" s="35">
        <v>0.20833333333333331</v>
      </c>
      <c r="C25" s="36" t="s">
        <v>32</v>
      </c>
      <c r="D25" s="36" t="s">
        <v>32</v>
      </c>
      <c r="E25" s="36" t="s">
        <v>32</v>
      </c>
      <c r="F25" s="36" t="s">
        <v>32</v>
      </c>
      <c r="G25" s="36" t="s">
        <v>32</v>
      </c>
      <c r="H25" s="36" t="s">
        <v>32</v>
      </c>
      <c r="I25" s="40" t="s">
        <v>32</v>
      </c>
    </row>
    <row r="26" spans="1:9" x14ac:dyDescent="0.35">
      <c r="A26" s="39">
        <v>0.20833333333333331</v>
      </c>
      <c r="B26" s="35">
        <v>0.24999999999999997</v>
      </c>
      <c r="C26" s="36" t="s">
        <v>32</v>
      </c>
      <c r="D26" s="36" t="s">
        <v>32</v>
      </c>
      <c r="E26" s="36" t="s">
        <v>32</v>
      </c>
      <c r="F26" s="36" t="s">
        <v>32</v>
      </c>
      <c r="G26" s="36" t="s">
        <v>32</v>
      </c>
      <c r="H26" s="36" t="s">
        <v>32</v>
      </c>
      <c r="I26" s="40" t="s">
        <v>32</v>
      </c>
    </row>
    <row r="27" spans="1:9" x14ac:dyDescent="0.35">
      <c r="A27" s="39">
        <v>0.24999999999999997</v>
      </c>
      <c r="B27" s="35">
        <v>0.29166666666666663</v>
      </c>
      <c r="C27" s="36" t="s">
        <v>32</v>
      </c>
      <c r="D27" s="36" t="s">
        <v>32</v>
      </c>
      <c r="E27" s="36" t="s">
        <v>32</v>
      </c>
      <c r="F27" s="36" t="s">
        <v>32</v>
      </c>
      <c r="G27" s="36" t="s">
        <v>32</v>
      </c>
      <c r="H27" s="36" t="s">
        <v>32</v>
      </c>
      <c r="I27" s="40" t="s">
        <v>32</v>
      </c>
    </row>
    <row r="28" spans="1:9" x14ac:dyDescent="0.35">
      <c r="A28" s="39">
        <v>0.29166666666666663</v>
      </c>
      <c r="B28" s="35">
        <v>0.33333333333333331</v>
      </c>
      <c r="C28" s="37" t="s">
        <v>31</v>
      </c>
      <c r="D28" s="37" t="s">
        <v>31</v>
      </c>
      <c r="E28" s="37" t="s">
        <v>31</v>
      </c>
      <c r="F28" s="37" t="s">
        <v>31</v>
      </c>
      <c r="G28" s="37" t="s">
        <v>31</v>
      </c>
      <c r="H28" s="37" t="s">
        <v>31</v>
      </c>
      <c r="I28" s="40" t="s">
        <v>32</v>
      </c>
    </row>
    <row r="29" spans="1:9" x14ac:dyDescent="0.35">
      <c r="A29" s="39">
        <v>0.33333333333333331</v>
      </c>
      <c r="B29" s="35">
        <v>0.375</v>
      </c>
      <c r="C29" s="38" t="s">
        <v>30</v>
      </c>
      <c r="D29" s="38" t="s">
        <v>30</v>
      </c>
      <c r="E29" s="38" t="s">
        <v>30</v>
      </c>
      <c r="F29" s="38" t="s">
        <v>30</v>
      </c>
      <c r="G29" s="38" t="s">
        <v>30</v>
      </c>
      <c r="H29" s="37" t="s">
        <v>31</v>
      </c>
      <c r="I29" s="40" t="s">
        <v>32</v>
      </c>
    </row>
    <row r="30" spans="1:9" x14ac:dyDescent="0.35">
      <c r="A30" s="39">
        <v>0.375</v>
      </c>
      <c r="B30" s="35">
        <v>0.41666666666666669</v>
      </c>
      <c r="C30" s="38" t="s">
        <v>30</v>
      </c>
      <c r="D30" s="38" t="s">
        <v>30</v>
      </c>
      <c r="E30" s="38" t="s">
        <v>30</v>
      </c>
      <c r="F30" s="38" t="s">
        <v>30</v>
      </c>
      <c r="G30" s="38" t="s">
        <v>30</v>
      </c>
      <c r="H30" s="37" t="s">
        <v>31</v>
      </c>
      <c r="I30" s="40" t="s">
        <v>32</v>
      </c>
    </row>
    <row r="31" spans="1:9" x14ac:dyDescent="0.35">
      <c r="A31" s="39">
        <v>0.41666666666666669</v>
      </c>
      <c r="B31" s="35">
        <v>0.45833333333333337</v>
      </c>
      <c r="C31" s="38" t="s">
        <v>30</v>
      </c>
      <c r="D31" s="38" t="s">
        <v>30</v>
      </c>
      <c r="E31" s="38" t="s">
        <v>30</v>
      </c>
      <c r="F31" s="38" t="s">
        <v>30</v>
      </c>
      <c r="G31" s="38" t="s">
        <v>30</v>
      </c>
      <c r="H31" s="37" t="s">
        <v>31</v>
      </c>
      <c r="I31" s="40" t="s">
        <v>32</v>
      </c>
    </row>
    <row r="32" spans="1:9" x14ac:dyDescent="0.35">
      <c r="A32" s="39">
        <v>0.45833333333333337</v>
      </c>
      <c r="B32" s="35">
        <v>0.5</v>
      </c>
      <c r="C32" s="38" t="s">
        <v>30</v>
      </c>
      <c r="D32" s="38" t="s">
        <v>30</v>
      </c>
      <c r="E32" s="38" t="s">
        <v>30</v>
      </c>
      <c r="F32" s="38" t="s">
        <v>30</v>
      </c>
      <c r="G32" s="38" t="s">
        <v>30</v>
      </c>
      <c r="H32" s="37" t="s">
        <v>31</v>
      </c>
      <c r="I32" s="40" t="s">
        <v>32</v>
      </c>
    </row>
    <row r="33" spans="1:9" x14ac:dyDescent="0.35">
      <c r="A33" s="39">
        <v>0.5</v>
      </c>
      <c r="B33" s="35">
        <v>0.54166666666666663</v>
      </c>
      <c r="C33" s="38" t="s">
        <v>30</v>
      </c>
      <c r="D33" s="38" t="s">
        <v>30</v>
      </c>
      <c r="E33" s="38" t="s">
        <v>30</v>
      </c>
      <c r="F33" s="38" t="s">
        <v>30</v>
      </c>
      <c r="G33" s="38" t="s">
        <v>30</v>
      </c>
      <c r="H33" s="37" t="s">
        <v>31</v>
      </c>
      <c r="I33" s="40" t="s">
        <v>32</v>
      </c>
    </row>
    <row r="34" spans="1:9" x14ac:dyDescent="0.35">
      <c r="A34" s="39">
        <v>0.54166666666666663</v>
      </c>
      <c r="B34" s="35">
        <v>0.58333333333333326</v>
      </c>
      <c r="C34" s="38" t="s">
        <v>30</v>
      </c>
      <c r="D34" s="38" t="s">
        <v>30</v>
      </c>
      <c r="E34" s="38" t="s">
        <v>30</v>
      </c>
      <c r="F34" s="38" t="s">
        <v>30</v>
      </c>
      <c r="G34" s="38" t="s">
        <v>30</v>
      </c>
      <c r="H34" s="37" t="s">
        <v>31</v>
      </c>
      <c r="I34" s="40" t="s">
        <v>32</v>
      </c>
    </row>
    <row r="35" spans="1:9" x14ac:dyDescent="0.35">
      <c r="A35" s="39">
        <v>0.58333333333333326</v>
      </c>
      <c r="B35" s="35">
        <v>0.62499999999999989</v>
      </c>
      <c r="C35" s="38" t="s">
        <v>30</v>
      </c>
      <c r="D35" s="38" t="s">
        <v>30</v>
      </c>
      <c r="E35" s="38" t="s">
        <v>30</v>
      </c>
      <c r="F35" s="38" t="s">
        <v>30</v>
      </c>
      <c r="G35" s="38" t="s">
        <v>30</v>
      </c>
      <c r="H35" s="37" t="s">
        <v>31</v>
      </c>
      <c r="I35" s="40" t="s">
        <v>32</v>
      </c>
    </row>
    <row r="36" spans="1:9" x14ac:dyDescent="0.35">
      <c r="A36" s="39">
        <v>0.62499999999999989</v>
      </c>
      <c r="B36" s="35">
        <v>0.66666666666666652</v>
      </c>
      <c r="C36" s="38" t="s">
        <v>30</v>
      </c>
      <c r="D36" s="38" t="s">
        <v>30</v>
      </c>
      <c r="E36" s="38" t="s">
        <v>30</v>
      </c>
      <c r="F36" s="38" t="s">
        <v>30</v>
      </c>
      <c r="G36" s="38" t="s">
        <v>30</v>
      </c>
      <c r="H36" s="37" t="s">
        <v>31</v>
      </c>
      <c r="I36" s="40" t="s">
        <v>32</v>
      </c>
    </row>
    <row r="37" spans="1:9" x14ac:dyDescent="0.35">
      <c r="A37" s="39">
        <v>0.66666666666666652</v>
      </c>
      <c r="B37" s="35">
        <v>0.70833333333333315</v>
      </c>
      <c r="C37" s="38" t="s">
        <v>30</v>
      </c>
      <c r="D37" s="38" t="s">
        <v>30</v>
      </c>
      <c r="E37" s="38" t="s">
        <v>30</v>
      </c>
      <c r="F37" s="38" t="s">
        <v>30</v>
      </c>
      <c r="G37" s="38" t="s">
        <v>30</v>
      </c>
      <c r="H37" s="37" t="s">
        <v>31</v>
      </c>
      <c r="I37" s="40" t="s">
        <v>32</v>
      </c>
    </row>
    <row r="38" spans="1:9" x14ac:dyDescent="0.35">
      <c r="A38" s="39">
        <v>0.70833333333333315</v>
      </c>
      <c r="B38" s="35">
        <v>0.74999999999999978</v>
      </c>
      <c r="C38" s="38" t="s">
        <v>30</v>
      </c>
      <c r="D38" s="38" t="s">
        <v>30</v>
      </c>
      <c r="E38" s="38" t="s">
        <v>30</v>
      </c>
      <c r="F38" s="38" t="s">
        <v>30</v>
      </c>
      <c r="G38" s="38" t="s">
        <v>30</v>
      </c>
      <c r="H38" s="37" t="s">
        <v>31</v>
      </c>
      <c r="I38" s="40" t="s">
        <v>32</v>
      </c>
    </row>
    <row r="39" spans="1:9" x14ac:dyDescent="0.35">
      <c r="A39" s="39">
        <v>0.74999999999999978</v>
      </c>
      <c r="B39" s="35">
        <v>0.79166666666666641</v>
      </c>
      <c r="C39" s="38" t="s">
        <v>30</v>
      </c>
      <c r="D39" s="38" t="s">
        <v>30</v>
      </c>
      <c r="E39" s="38" t="s">
        <v>30</v>
      </c>
      <c r="F39" s="38" t="s">
        <v>30</v>
      </c>
      <c r="G39" s="38" t="s">
        <v>30</v>
      </c>
      <c r="H39" s="37" t="s">
        <v>31</v>
      </c>
      <c r="I39" s="40" t="s">
        <v>32</v>
      </c>
    </row>
    <row r="40" spans="1:9" x14ac:dyDescent="0.35">
      <c r="A40" s="39">
        <v>0.79166666666666641</v>
      </c>
      <c r="B40" s="35">
        <v>0.83333333333333304</v>
      </c>
      <c r="C40" s="37" t="s">
        <v>31</v>
      </c>
      <c r="D40" s="37" t="s">
        <v>31</v>
      </c>
      <c r="E40" s="37" t="s">
        <v>31</v>
      </c>
      <c r="F40" s="37" t="s">
        <v>31</v>
      </c>
      <c r="G40" s="37" t="s">
        <v>31</v>
      </c>
      <c r="H40" s="37" t="s">
        <v>31</v>
      </c>
      <c r="I40" s="40" t="s">
        <v>32</v>
      </c>
    </row>
    <row r="41" spans="1:9" x14ac:dyDescent="0.35">
      <c r="A41" s="39">
        <v>0.83333333333333304</v>
      </c>
      <c r="B41" s="35">
        <v>0.87499999999999967</v>
      </c>
      <c r="C41" s="37" t="s">
        <v>31</v>
      </c>
      <c r="D41" s="37" t="s">
        <v>31</v>
      </c>
      <c r="E41" s="37" t="s">
        <v>31</v>
      </c>
      <c r="F41" s="37" t="s">
        <v>31</v>
      </c>
      <c r="G41" s="37" t="s">
        <v>31</v>
      </c>
      <c r="H41" s="37" t="s">
        <v>31</v>
      </c>
      <c r="I41" s="40" t="s">
        <v>32</v>
      </c>
    </row>
    <row r="42" spans="1:9" x14ac:dyDescent="0.35">
      <c r="A42" s="39">
        <v>0.87499999999999967</v>
      </c>
      <c r="B42" s="35">
        <v>0.9166666666666663</v>
      </c>
      <c r="C42" s="37" t="s">
        <v>31</v>
      </c>
      <c r="D42" s="37" t="s">
        <v>31</v>
      </c>
      <c r="E42" s="37" t="s">
        <v>31</v>
      </c>
      <c r="F42" s="37" t="s">
        <v>31</v>
      </c>
      <c r="G42" s="37" t="s">
        <v>31</v>
      </c>
      <c r="H42" s="37" t="s">
        <v>31</v>
      </c>
      <c r="I42" s="40" t="s">
        <v>32</v>
      </c>
    </row>
    <row r="43" spans="1:9" x14ac:dyDescent="0.35">
      <c r="A43" s="39">
        <v>0.9166666666666663</v>
      </c>
      <c r="B43" s="35">
        <v>0.95833333333333293</v>
      </c>
      <c r="C43" s="37" t="s">
        <v>31</v>
      </c>
      <c r="D43" s="37" t="s">
        <v>31</v>
      </c>
      <c r="E43" s="37" t="s">
        <v>31</v>
      </c>
      <c r="F43" s="37" t="s">
        <v>31</v>
      </c>
      <c r="G43" s="37" t="s">
        <v>31</v>
      </c>
      <c r="H43" s="37" t="s">
        <v>31</v>
      </c>
      <c r="I43" s="40" t="s">
        <v>32</v>
      </c>
    </row>
    <row r="44" spans="1:9" ht="15" thickBot="1" x14ac:dyDescent="0.4">
      <c r="A44" s="41">
        <v>0.95833333333333293</v>
      </c>
      <c r="B44" s="42">
        <v>0.99999999999999956</v>
      </c>
      <c r="C44" s="43" t="s">
        <v>32</v>
      </c>
      <c r="D44" s="43" t="s">
        <v>32</v>
      </c>
      <c r="E44" s="43" t="s">
        <v>32</v>
      </c>
      <c r="F44" s="43" t="s">
        <v>32</v>
      </c>
      <c r="G44" s="43" t="s">
        <v>32</v>
      </c>
      <c r="H44" s="43" t="s">
        <v>32</v>
      </c>
      <c r="I44" s="44" t="s">
        <v>32</v>
      </c>
    </row>
    <row r="60" ht="15.5" customHeight="1" x14ac:dyDescent="0.35"/>
    <row r="61" ht="15.5" customHeight="1" x14ac:dyDescent="0.35"/>
    <row r="62" ht="15.5" customHeight="1" x14ac:dyDescent="0.35"/>
    <row r="63" ht="15.5" customHeight="1" x14ac:dyDescent="0.35"/>
    <row r="64" ht="15.5" customHeight="1" x14ac:dyDescent="0.35"/>
    <row r="65" ht="15.5" customHeight="1" x14ac:dyDescent="0.35"/>
    <row r="66" ht="15.5" customHeight="1" x14ac:dyDescent="0.35"/>
    <row r="67" ht="15.5" customHeight="1" x14ac:dyDescent="0.35"/>
  </sheetData>
  <mergeCells count="11">
    <mergeCell ref="A15:A16"/>
    <mergeCell ref="B15:H15"/>
    <mergeCell ref="B16:H16"/>
    <mergeCell ref="J1:K1"/>
    <mergeCell ref="A7:K7"/>
    <mergeCell ref="A9:K9"/>
    <mergeCell ref="A11:H11"/>
    <mergeCell ref="B12:H12"/>
    <mergeCell ref="A13:A14"/>
    <mergeCell ref="B13:H13"/>
    <mergeCell ref="B14:H14"/>
  </mergeCells>
  <hyperlinks>
    <hyperlink ref="J1:K1" location="SOMMARIO!A1" display="torna al SOMMARIO"/>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abSelected="1" topLeftCell="A2" zoomScale="70" zoomScaleNormal="70" workbookViewId="0">
      <selection activeCell="A7" sqref="A7:R7"/>
    </sheetView>
  </sheetViews>
  <sheetFormatPr defaultColWidth="8.90625" defaultRowHeight="14.5" x14ac:dyDescent="0.35"/>
  <cols>
    <col min="1" max="1" width="3.08984375" style="15" customWidth="1"/>
    <col min="2" max="2" width="30.7265625" style="15" customWidth="1"/>
    <col min="3" max="3" width="13.1796875" style="15" customWidth="1"/>
    <col min="4" max="4" width="2.453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+SOMMARIO!A10</f>
        <v xml:space="preserve">Lotto 1: Valle d’Aosta, Piemonte </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102</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4.9" customHeight="1" x14ac:dyDescent="0.35">
      <c r="A17" s="127"/>
      <c r="B17" s="128" t="s">
        <v>69</v>
      </c>
      <c r="C17" s="129">
        <v>2.1</v>
      </c>
      <c r="D17" s="72"/>
      <c r="E17" s="130" t="s">
        <v>132</v>
      </c>
      <c r="F17" s="130" t="s">
        <v>132</v>
      </c>
      <c r="G17" s="130">
        <f>_xlfn.IFNA($C$17+VLOOKUP(G$16,'PUNIndex e PUN per fascia'!$I:$M,2,FALSE),"")</f>
        <v>58.67</v>
      </c>
      <c r="H17" s="130">
        <f>_xlfn.IFNA($C$17+VLOOKUP(H$16,'PUNIndex e PUN per fascia'!$I:$M,2,FALSE),"")</f>
        <v>62.49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2.1</v>
      </c>
      <c r="D18" s="72"/>
      <c r="E18" s="134" t="s">
        <v>132</v>
      </c>
      <c r="F18" s="134" t="s">
        <v>132</v>
      </c>
      <c r="G18" s="134">
        <f>_xlfn.IFNA($C$18+VLOOKUP(G$16,'PUNIndex e PUN per fascia'!$I:$M,3,FALSE),"")</f>
        <v>68.72</v>
      </c>
      <c r="H18" s="134">
        <f>_xlfn.IFNA($C$18+VLOOKUP(H$16,'PUNIndex e PUN per fascia'!$I:$M,3,FALSE),"")</f>
        <v>64.72</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2.1</v>
      </c>
      <c r="D19" s="72"/>
      <c r="E19" s="138" t="s">
        <v>132</v>
      </c>
      <c r="F19" s="138" t="s">
        <v>132</v>
      </c>
      <c r="G19" s="138">
        <f>_xlfn.IFNA($C$19+VLOOKUP(G$16,'PUNIndex e PUN per fascia'!$I:$M,4,FALSE),"")</f>
        <v>64.81</v>
      </c>
      <c r="H19" s="138">
        <f>_xlfn.IFNA($C$19+VLOOKUP(H$16,'PUNIndex e PUN per fascia'!$I:$M,4,FALSE),"")</f>
        <v>69.809999999999988</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5"/>
      <c r="B20" s="140" t="s">
        <v>32</v>
      </c>
      <c r="C20" s="141">
        <f>+C17</f>
        <v>2.1</v>
      </c>
      <c r="D20" s="72"/>
      <c r="E20" s="142" t="s">
        <v>132</v>
      </c>
      <c r="F20" s="142" t="s">
        <v>132</v>
      </c>
      <c r="G20" s="142">
        <f>_xlfn.IFNA($C$20+VLOOKUP(G$16,'PUNIndex e PUN per fascia'!$I:$M,5,FALSE),"")</f>
        <v>47.5</v>
      </c>
      <c r="H20" s="142">
        <f>_xlfn.IFNA($C$20+VLOOKUP(H$16,'PUNIndex e PUN per fascia'!$I:$M,5,FALSE),"")</f>
        <v>56.47</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120</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9"/>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+SOMMARIO!A11</f>
        <v xml:space="preserve">Lotto 2: Province di Milano e Lodi </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121</v>
      </c>
      <c r="D11" s="217"/>
      <c r="E11" s="123"/>
      <c r="H11" s="72"/>
      <c r="I11" s="72"/>
      <c r="J11" s="72"/>
      <c r="K11" s="72"/>
      <c r="L11" s="72"/>
      <c r="M11" s="72"/>
      <c r="N11" s="72"/>
      <c r="O11" s="72"/>
      <c r="P11" s="72"/>
      <c r="Q11" s="72"/>
      <c r="R11" s="73"/>
    </row>
    <row r="12" spans="1:26" s="26" customFormat="1" ht="15.5" customHeight="1" x14ac:dyDescent="0.35">
      <c r="A12" s="215" t="s">
        <v>3</v>
      </c>
      <c r="B12" s="215"/>
      <c r="C12" s="216" t="s">
        <v>74</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1.64</v>
      </c>
      <c r="D17" s="72"/>
      <c r="E17" s="130" t="s">
        <v>132</v>
      </c>
      <c r="F17" s="130" t="s">
        <v>132</v>
      </c>
      <c r="G17" s="130">
        <f>_xlfn.IFNA($C$17+VLOOKUP(G$16,'PUNIndex e PUN per fascia'!$I:$M,2,FALSE),"")</f>
        <v>58.21</v>
      </c>
      <c r="H17" s="130">
        <f>_xlfn.IFNA($C$17+VLOOKUP(H$16,'PUNIndex e PUN per fascia'!$I:$M,2,FALSE),"")</f>
        <v>62.03</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1.64</v>
      </c>
      <c r="D18" s="72"/>
      <c r="E18" s="134" t="s">
        <v>132</v>
      </c>
      <c r="F18" s="134" t="s">
        <v>132</v>
      </c>
      <c r="G18" s="134">
        <f>_xlfn.IFNA($C$18+VLOOKUP(G$16,'PUNIndex e PUN per fascia'!$I:$M,3,FALSE),"")</f>
        <v>68.260000000000005</v>
      </c>
      <c r="H18" s="134">
        <f>_xlfn.IFNA($C$18+VLOOKUP(H$16,'PUNIndex e PUN per fascia'!$I:$M,3,FALSE),"")</f>
        <v>64.259999999999991</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1.64</v>
      </c>
      <c r="D19" s="72"/>
      <c r="E19" s="138" t="s">
        <v>132</v>
      </c>
      <c r="F19" s="138" t="s">
        <v>132</v>
      </c>
      <c r="G19" s="138">
        <f>_xlfn.IFNA($C$19+VLOOKUP(G$16,'PUNIndex e PUN per fascia'!$I:$M,4,FALSE),"")</f>
        <v>64.349999999999994</v>
      </c>
      <c r="H19" s="138">
        <f>_xlfn.IFNA($C$19+VLOOKUP(H$16,'PUNIndex e PUN per fascia'!$I:$M,4,FALSE),"")</f>
        <v>69.349999999999994</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1.64</v>
      </c>
      <c r="D20" s="72"/>
      <c r="E20" s="142" t="s">
        <v>132</v>
      </c>
      <c r="F20" s="142" t="s">
        <v>132</v>
      </c>
      <c r="G20" s="142">
        <f>_xlfn.IFNA($C$20+VLOOKUP(G$16,'PUNIndex e PUN per fascia'!$I:$M,5,FALSE),"")</f>
        <v>47.04</v>
      </c>
      <c r="H20" s="142">
        <f>_xlfn.IFNA($C$20+VLOOKUP(H$16,'PUNIndex e PUN per fascia'!$I:$M,5,FALSE),"")</f>
        <v>56.01</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120</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+SOMMARIO!A12</f>
        <v xml:space="preserve">Lotto 3: Lombardia escluse le Province di Milano e Lodi                             </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122</v>
      </c>
      <c r="D11" s="217"/>
      <c r="E11" s="123"/>
      <c r="H11" s="72"/>
      <c r="I11" s="72"/>
      <c r="J11" s="72"/>
      <c r="K11" s="72"/>
      <c r="L11" s="72"/>
      <c r="M11" s="72"/>
      <c r="N11" s="72"/>
      <c r="O11" s="72"/>
      <c r="P11" s="72"/>
      <c r="Q11" s="72"/>
      <c r="R11" s="73"/>
    </row>
    <row r="12" spans="1:26" s="26" customFormat="1" ht="15.5" customHeight="1" x14ac:dyDescent="0.35">
      <c r="A12" s="215" t="s">
        <v>3</v>
      </c>
      <c r="B12" s="215"/>
      <c r="C12" s="216" t="s">
        <v>74</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1.55</v>
      </c>
      <c r="D17" s="72"/>
      <c r="E17" s="130" t="s">
        <v>132</v>
      </c>
      <c r="F17" s="130" t="s">
        <v>132</v>
      </c>
      <c r="G17" s="130">
        <f>_xlfn.IFNA($C$17+VLOOKUP(G$16,'PUNIndex e PUN per fascia'!$I:$M,2,FALSE),"")</f>
        <v>58.12</v>
      </c>
      <c r="H17" s="130">
        <f>_xlfn.IFNA($C$17+VLOOKUP(H$16,'PUNIndex e PUN per fascia'!$I:$M,2,FALSE),"")</f>
        <v>61.94</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1.55</v>
      </c>
      <c r="D18" s="72"/>
      <c r="E18" s="134" t="s">
        <v>132</v>
      </c>
      <c r="F18" s="134" t="s">
        <v>132</v>
      </c>
      <c r="G18" s="134">
        <f>_xlfn.IFNA($C$18+VLOOKUP(G$16,'PUNIndex e PUN per fascia'!$I:$M,3,FALSE),"")</f>
        <v>68.17</v>
      </c>
      <c r="H18" s="134">
        <f>_xlfn.IFNA($C$18+VLOOKUP(H$16,'PUNIndex e PUN per fascia'!$I:$M,3,FALSE),"")</f>
        <v>64.17</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1.55</v>
      </c>
      <c r="D19" s="72"/>
      <c r="E19" s="138" t="s">
        <v>132</v>
      </c>
      <c r="F19" s="138" t="s">
        <v>132</v>
      </c>
      <c r="G19" s="138">
        <f>_xlfn.IFNA($C$19+VLOOKUP(G$16,'PUNIndex e PUN per fascia'!$I:$M,4,FALSE),"")</f>
        <v>64.260000000000005</v>
      </c>
      <c r="H19" s="138">
        <f>_xlfn.IFNA($C$19+VLOOKUP(H$16,'PUNIndex e PUN per fascia'!$I:$M,4,FALSE),"")</f>
        <v>69.259999999999991</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1.55</v>
      </c>
      <c r="D20" s="72"/>
      <c r="E20" s="142" t="s">
        <v>132</v>
      </c>
      <c r="F20" s="142" t="s">
        <v>132</v>
      </c>
      <c r="G20" s="142">
        <f>_xlfn.IFNA($C$20+VLOOKUP(G$16,'PUNIndex e PUN per fascia'!$I:$M,5,FALSE),"")</f>
        <v>46.949999999999996</v>
      </c>
      <c r="H20" s="142">
        <f>_xlfn.IFNA($C$20+VLOOKUP(H$16,'PUNIndex e PUN per fascia'!$I:$M,5,FALSE),"")</f>
        <v>55.919999999999995</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123</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+SOMMARIO!A13</f>
        <v>Lotto 4: Trentino Alto Adige, Friuli Venezia Giulia</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102</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2.1</v>
      </c>
      <c r="D17" s="72"/>
      <c r="E17" s="130" t="s">
        <v>132</v>
      </c>
      <c r="F17" s="130" t="s">
        <v>132</v>
      </c>
      <c r="G17" s="130">
        <f>_xlfn.IFNA($C$17+VLOOKUP(G$16,'PUNIndex e PUN per fascia'!$I:$M,2,FALSE),"")</f>
        <v>58.67</v>
      </c>
      <c r="H17" s="130">
        <f>_xlfn.IFNA($C$17+VLOOKUP(H$16,'PUNIndex e PUN per fascia'!$I:$M,2,FALSE),"")</f>
        <v>62.49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2.1</v>
      </c>
      <c r="D18" s="72"/>
      <c r="E18" s="134" t="s">
        <v>132</v>
      </c>
      <c r="F18" s="134" t="s">
        <v>132</v>
      </c>
      <c r="G18" s="134">
        <f>_xlfn.IFNA($C$18+VLOOKUP(G$16,'PUNIndex e PUN per fascia'!$I:$M,3,FALSE),"")</f>
        <v>68.72</v>
      </c>
      <c r="H18" s="134">
        <f>_xlfn.IFNA($C$18+VLOOKUP(H$16,'PUNIndex e PUN per fascia'!$I:$M,3,FALSE),"")</f>
        <v>64.72</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2.1</v>
      </c>
      <c r="D19" s="72"/>
      <c r="E19" s="138" t="s">
        <v>132</v>
      </c>
      <c r="F19" s="138" t="s">
        <v>132</v>
      </c>
      <c r="G19" s="138">
        <f>_xlfn.IFNA($C$19+VLOOKUP(G$16,'PUNIndex e PUN per fascia'!$I:$M,4,FALSE),"")</f>
        <v>64.81</v>
      </c>
      <c r="H19" s="138">
        <f>_xlfn.IFNA($C$19+VLOOKUP(H$16,'PUNIndex e PUN per fascia'!$I:$M,4,FALSE),"")</f>
        <v>69.809999999999988</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2.1</v>
      </c>
      <c r="D20" s="72"/>
      <c r="E20" s="142" t="s">
        <v>132</v>
      </c>
      <c r="F20" s="142" t="s">
        <v>132</v>
      </c>
      <c r="G20" s="142">
        <f>_xlfn.IFNA($C$20+VLOOKUP(G$16,'PUNIndex e PUN per fascia'!$I:$M,5,FALSE),"")</f>
        <v>47.5</v>
      </c>
      <c r="H20" s="142">
        <f>_xlfn.IFNA($C$20+VLOOKUP(H$16,'PUNIndex e PUN per fascia'!$I:$M,5,FALSE),"")</f>
        <v>56.47</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124</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2"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+SOMMARIO!A14</f>
        <v>Lotto 5: Veneto</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107</v>
      </c>
      <c r="D11" s="217"/>
      <c r="E11" s="123"/>
      <c r="H11" s="72"/>
      <c r="I11" s="72"/>
      <c r="J11" s="72"/>
      <c r="K11" s="72"/>
      <c r="L11" s="72"/>
      <c r="M11" s="72"/>
      <c r="N11" s="72"/>
      <c r="O11" s="72"/>
      <c r="P11" s="72"/>
      <c r="Q11" s="72"/>
      <c r="R11" s="73"/>
    </row>
    <row r="12" spans="1:26" s="26" customFormat="1" ht="15.5" customHeight="1" x14ac:dyDescent="0.35">
      <c r="A12" s="215" t="s">
        <v>3</v>
      </c>
      <c r="B12" s="215"/>
      <c r="C12" s="216" t="s">
        <v>74</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2.12</v>
      </c>
      <c r="D17" s="72"/>
      <c r="E17" s="130">
        <f>_xlfn.IFNA($C$17+VLOOKUP(E$16,'PUNIndex e PUN per fascia'!$I:$M,2,FALSE),"")</f>
        <v>56.16</v>
      </c>
      <c r="F17" s="130">
        <f>_xlfn.IFNA($C$17+VLOOKUP(F$16,'PUNIndex e PUN per fascia'!$I:$M,2,FALSE),"")</f>
        <v>62.83</v>
      </c>
      <c r="G17" s="130">
        <f>_xlfn.IFNA($C$17+VLOOKUP(G$16,'PUNIndex e PUN per fascia'!$I:$M,2,FALSE),"")</f>
        <v>58.69</v>
      </c>
      <c r="H17" s="130">
        <f>_xlfn.IFNA($C$17+VLOOKUP(H$16,'PUNIndex e PUN per fascia'!$I:$M,2,FALSE),"")</f>
        <v>62.51</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2.12</v>
      </c>
      <c r="D18" s="72"/>
      <c r="E18" s="134">
        <f>_xlfn.IFNA($C$18+VLOOKUP(E$16,'PUNIndex e PUN per fascia'!$I:$M,3,FALSE),"")</f>
        <v>70.58</v>
      </c>
      <c r="F18" s="134">
        <f>_xlfn.IFNA($C$18+VLOOKUP(F$16,'PUNIndex e PUN per fascia'!$I:$M,3,FALSE),"")</f>
        <v>76.040000000000006</v>
      </c>
      <c r="G18" s="134">
        <f>_xlfn.IFNA($C$18+VLOOKUP(G$16,'PUNIndex e PUN per fascia'!$I:$M,3,FALSE),"")</f>
        <v>68.740000000000009</v>
      </c>
      <c r="H18" s="134">
        <f>_xlfn.IFNA($C$18+VLOOKUP(H$16,'PUNIndex e PUN per fascia'!$I:$M,3,FALSE),"")</f>
        <v>64.739999999999995</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2.12</v>
      </c>
      <c r="D19" s="72"/>
      <c r="E19" s="138">
        <f>_xlfn.IFNA($C$19+VLOOKUP(E$16,'PUNIndex e PUN per fascia'!$I:$M,4,FALSE),"")</f>
        <v>61.55</v>
      </c>
      <c r="F19" s="138">
        <f>_xlfn.IFNA($C$19+VLOOKUP(F$16,'PUNIndex e PUN per fascia'!$I:$M,4,FALSE),"")</f>
        <v>65.91</v>
      </c>
      <c r="G19" s="138">
        <f>_xlfn.IFNA($C$19+VLOOKUP(G$16,'PUNIndex e PUN per fascia'!$I:$M,4,FALSE),"")</f>
        <v>64.83</v>
      </c>
      <c r="H19" s="138">
        <f>_xlfn.IFNA($C$19+VLOOKUP(H$16,'PUNIndex e PUN per fascia'!$I:$M,4,FALSE),"")</f>
        <v>69.83</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2.12</v>
      </c>
      <c r="D20" s="72"/>
      <c r="E20" s="142">
        <f>_xlfn.IFNA($C$20+VLOOKUP(E$16,'PUNIndex e PUN per fascia'!$I:$M,5,FALSE),"")</f>
        <v>44.61</v>
      </c>
      <c r="F20" s="142">
        <f>_xlfn.IFNA($C$20+VLOOKUP(F$16,'PUNIndex e PUN per fascia'!$I:$M,5,FALSE),"")</f>
        <v>53.669999999999995</v>
      </c>
      <c r="G20" s="142">
        <f>_xlfn.IFNA($C$20+VLOOKUP(G$16,'PUNIndex e PUN per fascia'!$I:$M,5,FALSE),"")</f>
        <v>47.519999999999996</v>
      </c>
      <c r="H20" s="142">
        <f>_xlfn.IFNA($C$20+VLOOKUP(H$16,'PUNIndex e PUN per fascia'!$I:$M,5,FALSE),"")</f>
        <v>56.489999999999995</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108</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+SOMMARIO!A15</f>
        <v xml:space="preserve">Lotto 6: Emilia Romagna </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125</v>
      </c>
      <c r="D11" s="217"/>
      <c r="E11" s="123"/>
      <c r="H11" s="72"/>
      <c r="I11" s="72"/>
      <c r="J11" s="72"/>
      <c r="K11" s="72"/>
      <c r="L11" s="72"/>
      <c r="M11" s="72"/>
      <c r="N11" s="72"/>
      <c r="O11" s="72"/>
      <c r="P11" s="72"/>
      <c r="Q11" s="72"/>
      <c r="R11" s="73"/>
    </row>
    <row r="12" spans="1:26" s="26" customFormat="1" ht="15.5" customHeight="1" x14ac:dyDescent="0.35">
      <c r="A12" s="215" t="s">
        <v>3</v>
      </c>
      <c r="B12" s="215"/>
      <c r="C12" s="216" t="s">
        <v>126</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1.5</v>
      </c>
      <c r="D17" s="72"/>
      <c r="E17" s="130" t="s">
        <v>132</v>
      </c>
      <c r="F17" s="130" t="s">
        <v>132</v>
      </c>
      <c r="G17" s="130">
        <f>_xlfn.IFNA($C$17+VLOOKUP(G$16,'PUNIndex e PUN per fascia'!$I:$M,2,FALSE),"")</f>
        <v>58.07</v>
      </c>
      <c r="H17" s="130">
        <f>_xlfn.IFNA($C$17+VLOOKUP(H$16,'PUNIndex e PUN per fascia'!$I:$M,2,FALSE),"")</f>
        <v>61.89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1.5</v>
      </c>
      <c r="D18" s="72"/>
      <c r="E18" s="134" t="s">
        <v>132</v>
      </c>
      <c r="F18" s="134" t="s">
        <v>132</v>
      </c>
      <c r="G18" s="134">
        <f>_xlfn.IFNA($C$18+VLOOKUP(G$16,'PUNIndex e PUN per fascia'!$I:$M,3,FALSE),"")</f>
        <v>68.12</v>
      </c>
      <c r="H18" s="134">
        <f>_xlfn.IFNA($C$18+VLOOKUP(H$16,'PUNIndex e PUN per fascia'!$I:$M,3,FALSE),"")</f>
        <v>64.12</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1.5</v>
      </c>
      <c r="D19" s="72"/>
      <c r="E19" s="138" t="s">
        <v>132</v>
      </c>
      <c r="F19" s="138" t="s">
        <v>132</v>
      </c>
      <c r="G19" s="138">
        <f>_xlfn.IFNA($C$19+VLOOKUP(G$16,'PUNIndex e PUN per fascia'!$I:$M,4,FALSE),"")</f>
        <v>64.210000000000008</v>
      </c>
      <c r="H19" s="138">
        <f>_xlfn.IFNA($C$19+VLOOKUP(H$16,'PUNIndex e PUN per fascia'!$I:$M,4,FALSE),"")</f>
        <v>69.209999999999994</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1.5</v>
      </c>
      <c r="D20" s="72"/>
      <c r="E20" s="142" t="s">
        <v>132</v>
      </c>
      <c r="F20" s="142" t="s">
        <v>132</v>
      </c>
      <c r="G20" s="142">
        <f>_xlfn.IFNA($C$20+VLOOKUP(G$16,'PUNIndex e PUN per fascia'!$I:$M,5,FALSE),"")</f>
        <v>46.9</v>
      </c>
      <c r="H20" s="142">
        <f>_xlfn.IFNA($C$20+VLOOKUP(H$16,'PUNIndex e PUN per fascia'!$I:$M,5,FALSE),"")</f>
        <v>55.87</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127</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+SOMMARIO!A16</f>
        <v xml:space="preserve">Lotto 7: Sardegna, Liguria </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8" t="s">
        <v>67</v>
      </c>
      <c r="B11" s="218"/>
      <c r="C11" s="216" t="s">
        <v>99</v>
      </c>
      <c r="D11" s="217"/>
      <c r="E11" s="84"/>
      <c r="H11" s="72"/>
      <c r="I11" s="72"/>
      <c r="J11" s="72"/>
      <c r="K11" s="72"/>
      <c r="L11" s="72"/>
      <c r="M11" s="72"/>
      <c r="N11" s="72"/>
      <c r="O11" s="72"/>
      <c r="P11" s="72"/>
      <c r="Q11" s="72"/>
      <c r="R11" s="73"/>
    </row>
    <row r="12" spans="1:26" s="26" customFormat="1" ht="15.5" customHeight="1" x14ac:dyDescent="0.35">
      <c r="A12" s="218" t="s">
        <v>3</v>
      </c>
      <c r="B12" s="218"/>
      <c r="C12" s="216" t="s">
        <v>74</v>
      </c>
      <c r="D12" s="217"/>
      <c r="E12" s="84"/>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84"/>
      <c r="E14" s="84"/>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
      <c r="A16" s="78"/>
      <c r="B16" s="79" t="s">
        <v>68</v>
      </c>
      <c r="C16" s="80" t="s">
        <v>72</v>
      </c>
      <c r="D16" s="72"/>
      <c r="E16" s="146">
        <v>44166</v>
      </c>
      <c r="F16" s="146">
        <v>44197</v>
      </c>
      <c r="G16" s="146">
        <v>44228</v>
      </c>
      <c r="H16" s="146">
        <v>44256</v>
      </c>
      <c r="I16" s="146">
        <v>44287</v>
      </c>
      <c r="J16" s="146">
        <v>44317</v>
      </c>
      <c r="K16" s="146">
        <v>44348</v>
      </c>
      <c r="L16" s="146">
        <v>44378</v>
      </c>
      <c r="M16" s="146">
        <v>44409</v>
      </c>
      <c r="N16" s="146">
        <v>44440</v>
      </c>
      <c r="O16" s="146">
        <v>44470</v>
      </c>
      <c r="P16" s="146">
        <v>44501</v>
      </c>
      <c r="Q16" s="146">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83"/>
      <c r="B17" s="77" t="s">
        <v>69</v>
      </c>
      <c r="C17" s="118">
        <v>1.64</v>
      </c>
      <c r="D17" s="72"/>
      <c r="E17" s="85">
        <f>_xlfn.IFNA($C$17+VLOOKUP(E$16,'PUNIndex e PUN per fascia'!$I:$M,2,FALSE),"")</f>
        <v>55.68</v>
      </c>
      <c r="F17" s="85">
        <f>_xlfn.IFNA($C$17+VLOOKUP(F$16,'PUNIndex e PUN per fascia'!$I:$M,2,FALSE),"")</f>
        <v>62.35</v>
      </c>
      <c r="G17" s="85">
        <f>_xlfn.IFNA($C$17+VLOOKUP(G$16,'PUNIndex e PUN per fascia'!$I:$M,2,FALSE),"")</f>
        <v>58.21</v>
      </c>
      <c r="H17" s="85">
        <f>_xlfn.IFNA($C$17+VLOOKUP(H$16,'PUNIndex e PUN per fascia'!$I:$M,2,FALSE),"")</f>
        <v>62.03</v>
      </c>
      <c r="I17" s="85" t="str">
        <f>_xlfn.IFNA($C$17+VLOOKUP(I$16,'PUNIndex e PUN per fascia'!$I:$M,2,FALSE),"")</f>
        <v/>
      </c>
      <c r="J17" s="85" t="str">
        <f>_xlfn.IFNA($C$17+VLOOKUP(J$16,'PUNIndex e PUN per fascia'!$I:$M,2,FALSE),"")</f>
        <v/>
      </c>
      <c r="K17" s="85" t="str">
        <f>_xlfn.IFNA($C$17+VLOOKUP(K$16,'PUNIndex e PUN per fascia'!$I:$M,2,FALSE),"")</f>
        <v/>
      </c>
      <c r="L17" s="85" t="str">
        <f>_xlfn.IFNA($C$17+VLOOKUP(L$16,'PUNIndex e PUN per fascia'!$I:$M,2,FALSE),"")</f>
        <v/>
      </c>
      <c r="M17" s="85" t="str">
        <f>_xlfn.IFNA($C$17+VLOOKUP(M$16,'PUNIndex e PUN per fascia'!$I:$M,2,FALSE),"")</f>
        <v/>
      </c>
      <c r="N17" s="85" t="str">
        <f>_xlfn.IFNA($C$17+VLOOKUP(N$16,'PUNIndex e PUN per fascia'!$I:$M,2,FALSE),"")</f>
        <v/>
      </c>
      <c r="O17" s="85" t="str">
        <f>_xlfn.IFNA($C$17+VLOOKUP(O$16,'PUNIndex e PUN per fascia'!$I:$M,2,FALSE),"")</f>
        <v/>
      </c>
      <c r="P17" s="85" t="str">
        <f>_xlfn.IFNA($C$17+VLOOKUP(P$16,'PUNIndex e PUN per fascia'!$I:$M,2,FALSE),"")</f>
        <v/>
      </c>
      <c r="Q17" s="85" t="str">
        <f>_xlfn.IFNA($C$17+VLOOKUP(Q$16,'PUNIndex e PUN per fascia'!$I:$M,2,FALSE),"")</f>
        <v/>
      </c>
    </row>
    <row r="18" spans="1:19" s="26" customFormat="1" ht="25.25" customHeight="1" x14ac:dyDescent="0.35">
      <c r="A18" s="120"/>
      <c r="B18" s="86" t="s">
        <v>30</v>
      </c>
      <c r="C18" s="115">
        <f>+C17</f>
        <v>1.64</v>
      </c>
      <c r="D18" s="72"/>
      <c r="E18" s="105">
        <f>_xlfn.IFNA($C$18+VLOOKUP(E$16,'PUNIndex e PUN per fascia'!$I:$M,3,FALSE),"")</f>
        <v>70.099999999999994</v>
      </c>
      <c r="F18" s="105">
        <f>_xlfn.IFNA($C$18+VLOOKUP(F$16,'PUNIndex e PUN per fascia'!$I:$M,3,FALSE),"")</f>
        <v>75.56</v>
      </c>
      <c r="G18" s="105">
        <f>_xlfn.IFNA($C$18+VLOOKUP(G$16,'PUNIndex e PUN per fascia'!$I:$M,3,FALSE),"")</f>
        <v>68.260000000000005</v>
      </c>
      <c r="H18" s="105">
        <f>_xlfn.IFNA($C$18+VLOOKUP(H$16,'PUNIndex e PUN per fascia'!$I:$M,3,FALSE),"")</f>
        <v>64.259999999999991</v>
      </c>
      <c r="I18" s="105" t="str">
        <f>_xlfn.IFNA($C$18+VLOOKUP(I$16,'PUNIndex e PUN per fascia'!$I:$M,3,FALSE),"")</f>
        <v/>
      </c>
      <c r="J18" s="105" t="str">
        <f>_xlfn.IFNA($C$18+VLOOKUP(J$16,'PUNIndex e PUN per fascia'!$I:$M,3,FALSE),"")</f>
        <v/>
      </c>
      <c r="K18" s="105" t="str">
        <f>_xlfn.IFNA($C$18+VLOOKUP(K$16,'PUNIndex e PUN per fascia'!$I:$M,3,FALSE),"")</f>
        <v/>
      </c>
      <c r="L18" s="105" t="str">
        <f>_xlfn.IFNA($C$18+VLOOKUP(L$16,'PUNIndex e PUN per fascia'!$I:$M,3,FALSE),"")</f>
        <v/>
      </c>
      <c r="M18" s="105" t="str">
        <f>_xlfn.IFNA($C$18+VLOOKUP(M$16,'PUNIndex e PUN per fascia'!$I:$M,3,FALSE),"")</f>
        <v/>
      </c>
      <c r="N18" s="105" t="str">
        <f>_xlfn.IFNA($C$18+VLOOKUP(N$16,'PUNIndex e PUN per fascia'!$I:$M,3,FALSE),"")</f>
        <v/>
      </c>
      <c r="O18" s="105" t="str">
        <f>_xlfn.IFNA($C$18+VLOOKUP(O$16,'PUNIndex e PUN per fascia'!$I:$M,3,FALSE),"")</f>
        <v/>
      </c>
      <c r="P18" s="105" t="str">
        <f>_xlfn.IFNA($C$18+VLOOKUP(P$16,'PUNIndex e PUN per fascia'!$I:$M,3,FALSE),"")</f>
        <v/>
      </c>
      <c r="Q18" s="105" t="str">
        <f>_xlfn.IFNA($C$18+VLOOKUP(Q$16,'PUNIndex e PUN per fascia'!$I:$M,3,FALSE),"")</f>
        <v/>
      </c>
    </row>
    <row r="19" spans="1:19" s="26" customFormat="1" ht="25.25" customHeight="1" x14ac:dyDescent="0.35">
      <c r="A19" s="121"/>
      <c r="B19" s="74" t="s">
        <v>31</v>
      </c>
      <c r="C19" s="116">
        <f>+C17</f>
        <v>1.64</v>
      </c>
      <c r="D19" s="72"/>
      <c r="E19" s="106">
        <f>_xlfn.IFNA($C$19+VLOOKUP(E$16,'PUNIndex e PUN per fascia'!$I:$M,4,FALSE),"")</f>
        <v>61.07</v>
      </c>
      <c r="F19" s="106">
        <f>_xlfn.IFNA($C$19+VLOOKUP(F$16,'PUNIndex e PUN per fascia'!$I:$M,4,FALSE),"")</f>
        <v>65.429999999999993</v>
      </c>
      <c r="G19" s="106">
        <f>_xlfn.IFNA($C$19+VLOOKUP(G$16,'PUNIndex e PUN per fascia'!$I:$M,4,FALSE),"")</f>
        <v>64.349999999999994</v>
      </c>
      <c r="H19" s="106">
        <f>_xlfn.IFNA($C$19+VLOOKUP(H$16,'PUNIndex e PUN per fascia'!$I:$M,4,FALSE),"")</f>
        <v>69.349999999999994</v>
      </c>
      <c r="I19" s="106" t="str">
        <f>_xlfn.IFNA($C$19+VLOOKUP(I$16,'PUNIndex e PUN per fascia'!$I:$M,4,FALSE),"")</f>
        <v/>
      </c>
      <c r="J19" s="106" t="str">
        <f>_xlfn.IFNA($C$19+VLOOKUP(J$16,'PUNIndex e PUN per fascia'!$I:$M,4,FALSE),"")</f>
        <v/>
      </c>
      <c r="K19" s="106" t="str">
        <f>_xlfn.IFNA($C$19+VLOOKUP(K$16,'PUNIndex e PUN per fascia'!$I:$M,4,FALSE),"")</f>
        <v/>
      </c>
      <c r="L19" s="106" t="str">
        <f>_xlfn.IFNA($C$19+VLOOKUP(L$16,'PUNIndex e PUN per fascia'!$I:$M,4,FALSE),"")</f>
        <v/>
      </c>
      <c r="M19" s="106" t="str">
        <f>_xlfn.IFNA($C$19+VLOOKUP(M$16,'PUNIndex e PUN per fascia'!$I:$M,4,FALSE),"")</f>
        <v/>
      </c>
      <c r="N19" s="106" t="str">
        <f>_xlfn.IFNA($C$19+VLOOKUP(N$16,'PUNIndex e PUN per fascia'!$I:$M,4,FALSE),"")</f>
        <v/>
      </c>
      <c r="O19" s="106" t="str">
        <f>_xlfn.IFNA($C$19+VLOOKUP(O$16,'PUNIndex e PUN per fascia'!$I:$M,4,FALSE),"")</f>
        <v/>
      </c>
      <c r="P19" s="106" t="str">
        <f>_xlfn.IFNA($C$19+VLOOKUP(P$16,'PUNIndex e PUN per fascia'!$I:$M,4,FALSE),"")</f>
        <v/>
      </c>
      <c r="Q19" s="106" t="str">
        <f>_xlfn.IFNA($C$19+VLOOKUP(Q$16,'PUNIndex e PUN per fascia'!$I:$M,4,FALSE),"")</f>
        <v/>
      </c>
    </row>
    <row r="20" spans="1:19" s="26" customFormat="1" ht="16" thickBot="1" x14ac:dyDescent="0.4">
      <c r="A20" s="122"/>
      <c r="B20" s="87" t="s">
        <v>32</v>
      </c>
      <c r="C20" s="117">
        <f>+C17</f>
        <v>1.64</v>
      </c>
      <c r="D20" s="72"/>
      <c r="E20" s="107">
        <f>_xlfn.IFNA($C$20+VLOOKUP(E$16,'PUNIndex e PUN per fascia'!$I:$M,5,FALSE),"")</f>
        <v>44.13</v>
      </c>
      <c r="F20" s="107">
        <f>_xlfn.IFNA($C$20+VLOOKUP(F$16,'PUNIndex e PUN per fascia'!$I:$M,5,FALSE),"")</f>
        <v>53.19</v>
      </c>
      <c r="G20" s="107">
        <f>_xlfn.IFNA($C$20+VLOOKUP(G$16,'PUNIndex e PUN per fascia'!$I:$M,5,FALSE),"")</f>
        <v>47.04</v>
      </c>
      <c r="H20" s="107">
        <f>_xlfn.IFNA($C$20+VLOOKUP(H$16,'PUNIndex e PUN per fascia'!$I:$M,5,FALSE),"")</f>
        <v>56.01</v>
      </c>
      <c r="I20" s="107" t="str">
        <f>_xlfn.IFNA($C$20+VLOOKUP(I$16,'PUNIndex e PUN per fascia'!$I:$M,5,FALSE),"")</f>
        <v/>
      </c>
      <c r="J20" s="107" t="str">
        <f>_xlfn.IFNA($C$20+VLOOKUP(J$16,'PUNIndex e PUN per fascia'!$I:$M,5,FALSE),"")</f>
        <v/>
      </c>
      <c r="K20" s="107" t="str">
        <f>_xlfn.IFNA($C$20+VLOOKUP(K$16,'PUNIndex e PUN per fascia'!$I:$M,5,FALSE),"")</f>
        <v/>
      </c>
      <c r="L20" s="107" t="str">
        <f>_xlfn.IFNA($C$20+VLOOKUP(L$16,'PUNIndex e PUN per fascia'!$I:$M,5,FALSE),"")</f>
        <v/>
      </c>
      <c r="M20" s="107" t="str">
        <f>_xlfn.IFNA($C$20+VLOOKUP(M$16,'PUNIndex e PUN per fascia'!$I:$M,5,FALSE),"")</f>
        <v/>
      </c>
      <c r="N20" s="107" t="str">
        <f>_xlfn.IFNA($C$20+VLOOKUP(N$16,'PUNIndex e PUN per fascia'!$I:$M,5,FALSE),"")</f>
        <v/>
      </c>
      <c r="O20" s="107" t="str">
        <f>_xlfn.IFNA($C$20+VLOOKUP(O$16,'PUNIndex e PUN per fascia'!$I:$M,5,FALSE),"")</f>
        <v/>
      </c>
      <c r="P20" s="107" t="str">
        <f>_xlfn.IFNA($C$20+VLOOKUP(P$16,'PUNIndex e PUN per fascia'!$I:$M,5,FALSE),"")</f>
        <v/>
      </c>
      <c r="Q20" s="107" t="str">
        <f>_xlfn.IFNA($C$20+VLOOKUP(Q$16,'PUNIndex e PUN per fascia'!$I:$M,5,FALSE),"")</f>
        <v/>
      </c>
    </row>
    <row r="21" spans="1:19" s="26" customFormat="1" ht="15.5" x14ac:dyDescent="0.35">
      <c r="A21" s="82" t="s">
        <v>85</v>
      </c>
      <c r="B21" s="81"/>
      <c r="C21" s="81"/>
      <c r="D21" s="81"/>
      <c r="E21" s="81"/>
      <c r="F21" s="81"/>
      <c r="G21" s="81"/>
      <c r="H21" s="81"/>
      <c r="I21" s="81"/>
      <c r="J21" s="81"/>
      <c r="K21" s="81"/>
      <c r="L21" s="81"/>
      <c r="M21" s="81"/>
      <c r="N21" s="81"/>
      <c r="O21" s="81"/>
      <c r="P21" s="81"/>
      <c r="Q21" s="81"/>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12"/>
    </row>
  </sheetData>
  <mergeCells count="8">
    <mergeCell ref="A12:B12"/>
    <mergeCell ref="C12:D12"/>
    <mergeCell ref="A15:C15"/>
    <mergeCell ref="Q1:R1"/>
    <mergeCell ref="A7:R7"/>
    <mergeCell ref="A9:R9"/>
    <mergeCell ref="A11:B11"/>
    <mergeCell ref="C11:D11"/>
  </mergeCells>
  <hyperlinks>
    <hyperlink ref="Q1:R1" location="SOMMARIO!A1" display="torna al SOMMARIO"/>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2"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+SOMMARIO!A17</f>
        <v>Lotto 8: Toscana</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115</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2.1</v>
      </c>
      <c r="D17" s="72"/>
      <c r="E17" s="130" t="s">
        <v>132</v>
      </c>
      <c r="F17" s="130">
        <f>_xlfn.IFNA($C$17+VLOOKUP(F$16,'PUNIndex e PUN per fascia'!$I:$M,2,FALSE),"")</f>
        <v>62.81</v>
      </c>
      <c r="G17" s="130">
        <f>_xlfn.IFNA($C$17+VLOOKUP(G$16,'PUNIndex e PUN per fascia'!$I:$M,2,FALSE),"")</f>
        <v>58.67</v>
      </c>
      <c r="H17" s="130">
        <f>_xlfn.IFNA($C$17+VLOOKUP(H$16,'PUNIndex e PUN per fascia'!$I:$M,2,FALSE),"")</f>
        <v>62.49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2.1</v>
      </c>
      <c r="D18" s="72"/>
      <c r="E18" s="134" t="s">
        <v>132</v>
      </c>
      <c r="F18" s="134">
        <f>_xlfn.IFNA($C$17+VLOOKUP(F$16,'PUNIndex e PUN per fascia'!$I:$M,3,FALSE),"")</f>
        <v>76.02</v>
      </c>
      <c r="G18" s="134">
        <f>_xlfn.IFNA($C$17+VLOOKUP(G$16,'PUNIndex e PUN per fascia'!$I:$M,3,FALSE),"")</f>
        <v>68.72</v>
      </c>
      <c r="H18" s="134">
        <f>_xlfn.IFNA($C$17+VLOOKUP(H$16,'PUNIndex e PUN per fascia'!$I:$M,3,FALSE),"")</f>
        <v>64.72</v>
      </c>
      <c r="I18" s="134" t="str">
        <f>_xlfn.IFNA($C$17+VLOOKUP(I$16,'PUNIndex e PUN per fascia'!$I:$M,3,FALSE),"")</f>
        <v/>
      </c>
      <c r="J18" s="134" t="str">
        <f>_xlfn.IFNA($C$17+VLOOKUP(J$16,'PUNIndex e PUN per fascia'!$I:$M,3,FALSE),"")</f>
        <v/>
      </c>
      <c r="K18" s="134" t="str">
        <f>_xlfn.IFNA($C$17+VLOOKUP(K$16,'PUNIndex e PUN per fascia'!$I:$M,3,FALSE),"")</f>
        <v/>
      </c>
      <c r="L18" s="134" t="str">
        <f>_xlfn.IFNA($C$17+VLOOKUP(L$16,'PUNIndex e PUN per fascia'!$I:$M,3,FALSE),"")</f>
        <v/>
      </c>
      <c r="M18" s="134" t="str">
        <f>_xlfn.IFNA($C$17+VLOOKUP(M$16,'PUNIndex e PUN per fascia'!$I:$M,3,FALSE),"")</f>
        <v/>
      </c>
      <c r="N18" s="134" t="str">
        <f>_xlfn.IFNA($C$17+VLOOKUP(N$16,'PUNIndex e PUN per fascia'!$I:$M,3,FALSE),"")</f>
        <v/>
      </c>
      <c r="O18" s="134" t="str">
        <f>_xlfn.IFNA($C$17+VLOOKUP(O$16,'PUNIndex e PUN per fascia'!$I:$M,3,FALSE),"")</f>
        <v/>
      </c>
      <c r="P18" s="134" t="str">
        <f>_xlfn.IFNA($C$17+VLOOKUP(P$16,'PUNIndex e PUN per fascia'!$I:$M,3,FALSE),"")</f>
        <v/>
      </c>
      <c r="Q18" s="134" t="str">
        <f>_xlfn.IFNA($C$17+VLOOKUP(Q$16,'PUNIndex e PUN per fascia'!$I:$M,3,FALSE),"")</f>
        <v/>
      </c>
    </row>
    <row r="19" spans="1:19" s="26" customFormat="1" ht="25.25" customHeight="1" x14ac:dyDescent="0.35">
      <c r="A19" s="135"/>
      <c r="B19" s="136" t="s">
        <v>31</v>
      </c>
      <c r="C19" s="137">
        <f>+C17</f>
        <v>2.1</v>
      </c>
      <c r="D19" s="72"/>
      <c r="E19" s="138" t="s">
        <v>132</v>
      </c>
      <c r="F19" s="138">
        <f>_xlfn.IFNA($C$17+VLOOKUP(F$16,'PUNIndex e PUN per fascia'!$I:$M,4,FALSE),"")</f>
        <v>65.89</v>
      </c>
      <c r="G19" s="138">
        <f>_xlfn.IFNA($C$17+VLOOKUP(G$16,'PUNIndex e PUN per fascia'!$I:$M,4,FALSE),"")</f>
        <v>64.81</v>
      </c>
      <c r="H19" s="138">
        <f>_xlfn.IFNA($C$17+VLOOKUP(H$16,'PUNIndex e PUN per fascia'!$I:$M,4,FALSE),"")</f>
        <v>69.809999999999988</v>
      </c>
      <c r="I19" s="138" t="str">
        <f>_xlfn.IFNA($C$17+VLOOKUP(I$16,'PUNIndex e PUN per fascia'!$I:$M,4,FALSE),"")</f>
        <v/>
      </c>
      <c r="J19" s="138" t="str">
        <f>_xlfn.IFNA($C$17+VLOOKUP(J$16,'PUNIndex e PUN per fascia'!$I:$M,4,FALSE),"")</f>
        <v/>
      </c>
      <c r="K19" s="138" t="str">
        <f>_xlfn.IFNA($C$17+VLOOKUP(K$16,'PUNIndex e PUN per fascia'!$I:$M,4,FALSE),"")</f>
        <v/>
      </c>
      <c r="L19" s="138" t="str">
        <f>_xlfn.IFNA($C$17+VLOOKUP(L$16,'PUNIndex e PUN per fascia'!$I:$M,4,FALSE),"")</f>
        <v/>
      </c>
      <c r="M19" s="138" t="str">
        <f>_xlfn.IFNA($C$17+VLOOKUP(M$16,'PUNIndex e PUN per fascia'!$I:$M,4,FALSE),"")</f>
        <v/>
      </c>
      <c r="N19" s="138" t="str">
        <f>_xlfn.IFNA($C$17+VLOOKUP(N$16,'PUNIndex e PUN per fascia'!$I:$M,4,FALSE),"")</f>
        <v/>
      </c>
      <c r="O19" s="138" t="str">
        <f>_xlfn.IFNA($C$17+VLOOKUP(O$16,'PUNIndex e PUN per fascia'!$I:$M,4,FALSE),"")</f>
        <v/>
      </c>
      <c r="P19" s="138" t="str">
        <f>_xlfn.IFNA($C$17+VLOOKUP(P$16,'PUNIndex e PUN per fascia'!$I:$M,4,FALSE),"")</f>
        <v/>
      </c>
      <c r="Q19" s="138" t="str">
        <f>_xlfn.IFNA($C$17+VLOOKUP(Q$16,'PUNIndex e PUN per fascia'!$I:$M,4,FALSE),"")</f>
        <v/>
      </c>
    </row>
    <row r="20" spans="1:19" s="26" customFormat="1" ht="16" thickBot="1" x14ac:dyDescent="0.4">
      <c r="A20" s="139"/>
      <c r="B20" s="140" t="s">
        <v>32</v>
      </c>
      <c r="C20" s="141">
        <f>+C17</f>
        <v>2.1</v>
      </c>
      <c r="D20" s="72"/>
      <c r="E20" s="142" t="s">
        <v>132</v>
      </c>
      <c r="F20" s="142">
        <f>_xlfn.IFNA($C$17+VLOOKUP(F$16,'PUNIndex e PUN per fascia'!$I:$M,5,FALSE),"")</f>
        <v>53.65</v>
      </c>
      <c r="G20" s="142">
        <f>_xlfn.IFNA($C$17+VLOOKUP(G$16,'PUNIndex e PUN per fascia'!$I:$M,5,FALSE),"")</f>
        <v>47.5</v>
      </c>
      <c r="H20" s="142">
        <f>_xlfn.IFNA($C$17+VLOOKUP(H$16,'PUNIndex e PUN per fascia'!$I:$M,5,FALSE),"")</f>
        <v>56.47</v>
      </c>
      <c r="I20" s="142" t="str">
        <f>_xlfn.IFNA($C$17+VLOOKUP(I$16,'PUNIndex e PUN per fascia'!$I:$M,5,FALSE),"")</f>
        <v/>
      </c>
      <c r="J20" s="142" t="str">
        <f>_xlfn.IFNA($C$17+VLOOKUP(J$16,'PUNIndex e PUN per fascia'!$I:$M,5,FALSE),"")</f>
        <v/>
      </c>
      <c r="K20" s="142" t="str">
        <f>_xlfn.IFNA($C$17+VLOOKUP(K$16,'PUNIndex e PUN per fascia'!$I:$M,5,FALSE),"")</f>
        <v/>
      </c>
      <c r="L20" s="142" t="str">
        <f>_xlfn.IFNA($C$17+VLOOKUP(L$16,'PUNIndex e PUN per fascia'!$I:$M,5,FALSE),"")</f>
        <v/>
      </c>
      <c r="M20" s="142" t="str">
        <f>_xlfn.IFNA($C$17+VLOOKUP(M$16,'PUNIndex e PUN per fascia'!$I:$M,5,FALSE),"")</f>
        <v/>
      </c>
      <c r="N20" s="142" t="str">
        <f>_xlfn.IFNA($C$17+VLOOKUP(N$16,'PUNIndex e PUN per fascia'!$I:$M,5,FALSE),"")</f>
        <v/>
      </c>
      <c r="O20" s="142" t="str">
        <f>_xlfn.IFNA($C$17+VLOOKUP(O$16,'PUNIndex e PUN per fascia'!$I:$M,5,FALSE),"")</f>
        <v/>
      </c>
      <c r="P20" s="142" t="str">
        <f>_xlfn.IFNA($C$17+VLOOKUP(P$16,'PUNIndex e PUN per fascia'!$I:$M,5,FALSE),"")</f>
        <v/>
      </c>
      <c r="Q20" s="142" t="str">
        <f>_xlfn.IFNA($C$17+VLOOKUP(Q$16,'PUNIndex e PUN per fascia'!$I:$M,5,FALSE),"")</f>
        <v/>
      </c>
    </row>
    <row r="21" spans="1:19" s="26" customFormat="1" ht="15.5" x14ac:dyDescent="0.35">
      <c r="A21" s="143" t="s">
        <v>116</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+SOMMARIO!A18</f>
        <v>Lotto 9: Umbria, Marche</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102</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2.1</v>
      </c>
      <c r="D17" s="72"/>
      <c r="E17" s="130" t="s">
        <v>132</v>
      </c>
      <c r="F17" s="130">
        <f>_xlfn.IFNA($C$17+VLOOKUP(F$16,'PUNIndex e PUN per fascia'!$I:$M,2,FALSE),"")</f>
        <v>62.81</v>
      </c>
      <c r="G17" s="130">
        <f>_xlfn.IFNA($C$17+VLOOKUP(G$16,'PUNIndex e PUN per fascia'!$I:$M,2,FALSE),"")</f>
        <v>58.67</v>
      </c>
      <c r="H17" s="130">
        <f>_xlfn.IFNA($C$17+VLOOKUP(H$16,'PUNIndex e PUN per fascia'!$I:$M,2,FALSE),"")</f>
        <v>62.49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2.1</v>
      </c>
      <c r="D18" s="72"/>
      <c r="E18" s="134" t="s">
        <v>132</v>
      </c>
      <c r="F18" s="134">
        <f>_xlfn.IFNA($C$17+VLOOKUP(F$16,'PUNIndex e PUN per fascia'!$I:$M,3,FALSE),"")</f>
        <v>76.02</v>
      </c>
      <c r="G18" s="134">
        <f>_xlfn.IFNA($C$17+VLOOKUP(G$16,'PUNIndex e PUN per fascia'!$I:$M,3,FALSE),"")</f>
        <v>68.72</v>
      </c>
      <c r="H18" s="134">
        <f>_xlfn.IFNA($C$17+VLOOKUP(H$16,'PUNIndex e PUN per fascia'!$I:$M,3,FALSE),"")</f>
        <v>64.72</v>
      </c>
      <c r="I18" s="134" t="str">
        <f>_xlfn.IFNA($C$17+VLOOKUP(I$16,'PUNIndex e PUN per fascia'!$I:$M,3,FALSE),"")</f>
        <v/>
      </c>
      <c r="J18" s="134" t="str">
        <f>_xlfn.IFNA($C$17+VLOOKUP(J$16,'PUNIndex e PUN per fascia'!$I:$M,3,FALSE),"")</f>
        <v/>
      </c>
      <c r="K18" s="134" t="str">
        <f>_xlfn.IFNA($C$17+VLOOKUP(K$16,'PUNIndex e PUN per fascia'!$I:$M,3,FALSE),"")</f>
        <v/>
      </c>
      <c r="L18" s="134" t="str">
        <f>_xlfn.IFNA($C$17+VLOOKUP(L$16,'PUNIndex e PUN per fascia'!$I:$M,3,FALSE),"")</f>
        <v/>
      </c>
      <c r="M18" s="134" t="str">
        <f>_xlfn.IFNA($C$17+VLOOKUP(M$16,'PUNIndex e PUN per fascia'!$I:$M,3,FALSE),"")</f>
        <v/>
      </c>
      <c r="N18" s="134" t="str">
        <f>_xlfn.IFNA($C$17+VLOOKUP(N$16,'PUNIndex e PUN per fascia'!$I:$M,3,FALSE),"")</f>
        <v/>
      </c>
      <c r="O18" s="134" t="str">
        <f>_xlfn.IFNA($C$17+VLOOKUP(O$16,'PUNIndex e PUN per fascia'!$I:$M,3,FALSE),"")</f>
        <v/>
      </c>
      <c r="P18" s="134" t="str">
        <f>_xlfn.IFNA($C$17+VLOOKUP(P$16,'PUNIndex e PUN per fascia'!$I:$M,3,FALSE),"")</f>
        <v/>
      </c>
      <c r="Q18" s="134" t="str">
        <f>_xlfn.IFNA($C$17+VLOOKUP(Q$16,'PUNIndex e PUN per fascia'!$I:$M,3,FALSE),"")</f>
        <v/>
      </c>
    </row>
    <row r="19" spans="1:19" s="26" customFormat="1" ht="25.25" customHeight="1" x14ac:dyDescent="0.35">
      <c r="A19" s="135"/>
      <c r="B19" s="136" t="s">
        <v>31</v>
      </c>
      <c r="C19" s="137">
        <f>+C17</f>
        <v>2.1</v>
      </c>
      <c r="D19" s="72"/>
      <c r="E19" s="138" t="s">
        <v>132</v>
      </c>
      <c r="F19" s="138">
        <f>_xlfn.IFNA($C$17+VLOOKUP(F$16,'PUNIndex e PUN per fascia'!$I:$M,4,FALSE),"")</f>
        <v>65.89</v>
      </c>
      <c r="G19" s="138">
        <f>_xlfn.IFNA($C$17+VLOOKUP(G$16,'PUNIndex e PUN per fascia'!$I:$M,4,FALSE),"")</f>
        <v>64.81</v>
      </c>
      <c r="H19" s="138">
        <f>_xlfn.IFNA($C$17+VLOOKUP(H$16,'PUNIndex e PUN per fascia'!$I:$M,4,FALSE),"")</f>
        <v>69.809999999999988</v>
      </c>
      <c r="I19" s="138" t="str">
        <f>_xlfn.IFNA($C$17+VLOOKUP(I$16,'PUNIndex e PUN per fascia'!$I:$M,4,FALSE),"")</f>
        <v/>
      </c>
      <c r="J19" s="138" t="str">
        <f>_xlfn.IFNA($C$17+VLOOKUP(J$16,'PUNIndex e PUN per fascia'!$I:$M,4,FALSE),"")</f>
        <v/>
      </c>
      <c r="K19" s="138" t="str">
        <f>_xlfn.IFNA($C$17+VLOOKUP(K$16,'PUNIndex e PUN per fascia'!$I:$M,4,FALSE),"")</f>
        <v/>
      </c>
      <c r="L19" s="138" t="str">
        <f>_xlfn.IFNA($C$17+VLOOKUP(L$16,'PUNIndex e PUN per fascia'!$I:$M,4,FALSE),"")</f>
        <v/>
      </c>
      <c r="M19" s="138" t="str">
        <f>_xlfn.IFNA($C$17+VLOOKUP(M$16,'PUNIndex e PUN per fascia'!$I:$M,4,FALSE),"")</f>
        <v/>
      </c>
      <c r="N19" s="138" t="str">
        <f>_xlfn.IFNA($C$17+VLOOKUP(N$16,'PUNIndex e PUN per fascia'!$I:$M,4,FALSE),"")</f>
        <v/>
      </c>
      <c r="O19" s="138" t="str">
        <f>_xlfn.IFNA($C$17+VLOOKUP(O$16,'PUNIndex e PUN per fascia'!$I:$M,4,FALSE),"")</f>
        <v/>
      </c>
      <c r="P19" s="138" t="str">
        <f>_xlfn.IFNA($C$17+VLOOKUP(P$16,'PUNIndex e PUN per fascia'!$I:$M,4,FALSE),"")</f>
        <v/>
      </c>
      <c r="Q19" s="138" t="str">
        <f>_xlfn.IFNA($C$17+VLOOKUP(Q$16,'PUNIndex e PUN per fascia'!$I:$M,4,FALSE),"")</f>
        <v/>
      </c>
    </row>
    <row r="20" spans="1:19" s="26" customFormat="1" ht="16" thickBot="1" x14ac:dyDescent="0.4">
      <c r="A20" s="139"/>
      <c r="B20" s="140" t="s">
        <v>32</v>
      </c>
      <c r="C20" s="141">
        <f>+C17</f>
        <v>2.1</v>
      </c>
      <c r="D20" s="72"/>
      <c r="E20" s="142" t="s">
        <v>132</v>
      </c>
      <c r="F20" s="142">
        <f>_xlfn.IFNA($C$17+VLOOKUP(F$16,'PUNIndex e PUN per fascia'!$I:$M,5,FALSE),"")</f>
        <v>53.65</v>
      </c>
      <c r="G20" s="142">
        <f>_xlfn.IFNA($C$17+VLOOKUP(G$16,'PUNIndex e PUN per fascia'!$I:$M,5,FALSE),"")</f>
        <v>47.5</v>
      </c>
      <c r="H20" s="142">
        <f>_xlfn.IFNA($C$17+VLOOKUP(H$16,'PUNIndex e PUN per fascia'!$I:$M,5,FALSE),"")</f>
        <v>56.47</v>
      </c>
      <c r="I20" s="142" t="str">
        <f>_xlfn.IFNA($C$17+VLOOKUP(I$16,'PUNIndex e PUN per fascia'!$I:$M,5,FALSE),"")</f>
        <v/>
      </c>
      <c r="J20" s="142" t="str">
        <f>_xlfn.IFNA($C$17+VLOOKUP(J$16,'PUNIndex e PUN per fascia'!$I:$M,5,FALSE),"")</f>
        <v/>
      </c>
      <c r="K20" s="142" t="str">
        <f>_xlfn.IFNA($C$17+VLOOKUP(K$16,'PUNIndex e PUN per fascia'!$I:$M,5,FALSE),"")</f>
        <v/>
      </c>
      <c r="L20" s="142" t="str">
        <f>_xlfn.IFNA($C$17+VLOOKUP(L$16,'PUNIndex e PUN per fascia'!$I:$M,5,FALSE),"")</f>
        <v/>
      </c>
      <c r="M20" s="142" t="str">
        <f>_xlfn.IFNA($C$17+VLOOKUP(M$16,'PUNIndex e PUN per fascia'!$I:$M,5,FALSE),"")</f>
        <v/>
      </c>
      <c r="N20" s="142" t="str">
        <f>_xlfn.IFNA($C$17+VLOOKUP(N$16,'PUNIndex e PUN per fascia'!$I:$M,5,FALSE),"")</f>
        <v/>
      </c>
      <c r="O20" s="142" t="str">
        <f>_xlfn.IFNA($C$17+VLOOKUP(O$16,'PUNIndex e PUN per fascia'!$I:$M,5,FALSE),"")</f>
        <v/>
      </c>
      <c r="P20" s="142" t="str">
        <f>_xlfn.IFNA($C$17+VLOOKUP(P$16,'PUNIndex e PUN per fascia'!$I:$M,5,FALSE),"")</f>
        <v/>
      </c>
      <c r="Q20" s="142" t="str">
        <f>_xlfn.IFNA($C$17+VLOOKUP(Q$16,'PUNIndex e PUN per fascia'!$I:$M,5,FALSE),"")</f>
        <v/>
      </c>
    </row>
    <row r="21" spans="1:19" s="26" customFormat="1" ht="15.5" x14ac:dyDescent="0.35">
      <c r="A21" s="143" t="s">
        <v>117</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6"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+SOMMARIO!A19</f>
        <v>Lotto 10: Provincia di Roma</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109</v>
      </c>
      <c r="D11" s="217"/>
      <c r="E11" s="123"/>
      <c r="H11" s="72"/>
      <c r="I11" s="72"/>
      <c r="J11" s="72"/>
      <c r="K11" s="72"/>
      <c r="L11" s="72"/>
      <c r="M11" s="72"/>
      <c r="N11" s="72"/>
      <c r="O11" s="72"/>
      <c r="P11" s="72"/>
      <c r="Q11" s="72"/>
      <c r="R11" s="73"/>
    </row>
    <row r="12" spans="1:26" s="26" customFormat="1" ht="15.5" customHeight="1" x14ac:dyDescent="0.35">
      <c r="A12" s="215" t="s">
        <v>3</v>
      </c>
      <c r="B12" s="215"/>
      <c r="C12" s="216" t="s">
        <v>74</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4.0599999999999996</v>
      </c>
      <c r="D17" s="72"/>
      <c r="E17" s="130">
        <f>_xlfn.IFNA($C$17+VLOOKUP(E$16,'PUNIndex e PUN per fascia'!$I:$M,2,FALSE),"")</f>
        <v>58.1</v>
      </c>
      <c r="F17" s="130">
        <f>_xlfn.IFNA($C$17+VLOOKUP(F$16,'PUNIndex e PUN per fascia'!$I:$M,2,FALSE),"")</f>
        <v>64.77</v>
      </c>
      <c r="G17" s="130">
        <f>_xlfn.IFNA($C$17+VLOOKUP(G$16,'PUNIndex e PUN per fascia'!$I:$M,2,FALSE),"")</f>
        <v>60.63</v>
      </c>
      <c r="H17" s="130">
        <f>_xlfn.IFNA($C$17+VLOOKUP(H$16,'PUNIndex e PUN per fascia'!$I:$M,2,FALSE),"")</f>
        <v>64.45</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4.0599999999999996</v>
      </c>
      <c r="D18" s="72"/>
      <c r="E18" s="134">
        <f>_xlfn.IFNA($C$18+VLOOKUP(E$16,'PUNIndex e PUN per fascia'!$I:$M,3,FALSE),"")</f>
        <v>72.52</v>
      </c>
      <c r="F18" s="134">
        <f>_xlfn.IFNA($C$18+VLOOKUP(F$16,'PUNIndex e PUN per fascia'!$I:$M,3,FALSE),"")</f>
        <v>77.98</v>
      </c>
      <c r="G18" s="134">
        <f>_xlfn.IFNA($C$18+VLOOKUP(G$16,'PUNIndex e PUN per fascia'!$I:$M,3,FALSE),"")</f>
        <v>70.680000000000007</v>
      </c>
      <c r="H18" s="134">
        <f>_xlfn.IFNA($C$18+VLOOKUP(H$16,'PUNIndex e PUN per fascia'!$I:$M,3,FALSE),"")</f>
        <v>66.679999999999993</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4.0599999999999996</v>
      </c>
      <c r="D19" s="72"/>
      <c r="E19" s="138">
        <f>_xlfn.IFNA($C$19+VLOOKUP(E$16,'PUNIndex e PUN per fascia'!$I:$M,4,FALSE),"")</f>
        <v>63.49</v>
      </c>
      <c r="F19" s="138">
        <f>_xlfn.IFNA($C$19+VLOOKUP(F$16,'PUNIndex e PUN per fascia'!$I:$M,4,FALSE),"")</f>
        <v>67.849999999999994</v>
      </c>
      <c r="G19" s="138">
        <f>_xlfn.IFNA($C$19+VLOOKUP(G$16,'PUNIndex e PUN per fascia'!$I:$M,4,FALSE),"")</f>
        <v>66.77</v>
      </c>
      <c r="H19" s="138">
        <f>_xlfn.IFNA($C$19+VLOOKUP(H$16,'PUNIndex e PUN per fascia'!$I:$M,4,FALSE),"")</f>
        <v>71.77</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4.0599999999999996</v>
      </c>
      <c r="D20" s="72"/>
      <c r="E20" s="142">
        <f>_xlfn.IFNA($C$20+VLOOKUP(E$16,'PUNIndex e PUN per fascia'!$I:$M,5,FALSE),"")</f>
        <v>46.550000000000004</v>
      </c>
      <c r="F20" s="142">
        <f>_xlfn.IFNA($C$20+VLOOKUP(F$16,'PUNIndex e PUN per fascia'!$I:$M,5,FALSE),"")</f>
        <v>55.61</v>
      </c>
      <c r="G20" s="142">
        <f>_xlfn.IFNA($C$20+VLOOKUP(G$16,'PUNIndex e PUN per fascia'!$I:$M,5,FALSE),"")</f>
        <v>49.46</v>
      </c>
      <c r="H20" s="142">
        <f>_xlfn.IFNA($C$20+VLOOKUP(H$16,'PUNIndex e PUN per fascia'!$I:$M,5,FALSE),"")</f>
        <v>58.43</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110</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1" zoomScale="70" zoomScaleNormal="70" workbookViewId="0">
      <selection activeCell="E17" sqref="E1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+SOMMARIO!A20</f>
        <v xml:space="preserve">Lotto 11: Lazio esclusa la Provincia di Roma </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115</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2.2999999999999998</v>
      </c>
      <c r="D17" s="72"/>
      <c r="E17" s="130" t="s">
        <v>132</v>
      </c>
      <c r="F17" s="130" t="s">
        <v>132</v>
      </c>
      <c r="G17" s="130">
        <f>_xlfn.IFNA($C$17+VLOOKUP(G$16,'PUNIndex e PUN per fascia'!$I:$M,2,FALSE),"")</f>
        <v>58.87</v>
      </c>
      <c r="H17" s="130">
        <f>_xlfn.IFNA($C$17+VLOOKUP(H$16,'PUNIndex e PUN per fascia'!$I:$M,2,FALSE),"")</f>
        <v>62.69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2.2999999999999998</v>
      </c>
      <c r="D18" s="72"/>
      <c r="E18" s="134" t="s">
        <v>132</v>
      </c>
      <c r="F18" s="134" t="s">
        <v>132</v>
      </c>
      <c r="G18" s="134">
        <f>_xlfn.IFNA($C$18+VLOOKUP(G$16,'PUNIndex e PUN per fascia'!$I:$M,3,FALSE),"")</f>
        <v>68.92</v>
      </c>
      <c r="H18" s="134">
        <f>_xlfn.IFNA($C$18+VLOOKUP(H$16,'PUNIndex e PUN per fascia'!$I:$M,3,FALSE),"")</f>
        <v>64.92</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2.2999999999999998</v>
      </c>
      <c r="D19" s="72"/>
      <c r="E19" s="138" t="s">
        <v>132</v>
      </c>
      <c r="F19" s="138" t="s">
        <v>132</v>
      </c>
      <c r="G19" s="138">
        <f>_xlfn.IFNA($C$19+VLOOKUP(G$16,'PUNIndex e PUN per fascia'!$I:$M,4,FALSE),"")</f>
        <v>65.010000000000005</v>
      </c>
      <c r="H19" s="138">
        <f>_xlfn.IFNA($C$19+VLOOKUP(H$16,'PUNIndex e PUN per fascia'!$I:$M,4,FALSE),"")</f>
        <v>70.009999999999991</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2.2999999999999998</v>
      </c>
      <c r="D20" s="72"/>
      <c r="E20" s="142" t="s">
        <v>132</v>
      </c>
      <c r="F20" s="142" t="s">
        <v>132</v>
      </c>
      <c r="G20" s="142">
        <f>_xlfn.IFNA($C$20+VLOOKUP(G$16,'PUNIndex e PUN per fascia'!$I:$M,5,FALSE),"")</f>
        <v>47.699999999999996</v>
      </c>
      <c r="H20" s="142">
        <f>_xlfn.IFNA($C$20+VLOOKUP(H$16,'PUNIndex e PUN per fascia'!$I:$M,5,FALSE),"")</f>
        <v>56.669999999999995</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128</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1"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+SOMMARIO!A21</f>
        <v>Lotto 12: Abruzzo, Molise</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102</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2.1</v>
      </c>
      <c r="D17" s="72"/>
      <c r="E17" s="130" t="s">
        <v>132</v>
      </c>
      <c r="F17" s="130" t="s">
        <v>132</v>
      </c>
      <c r="G17" s="130">
        <f>_xlfn.IFNA($C$17+VLOOKUP(G$16,'PUNIndex e PUN per fascia'!$I:$M,2,FALSE),"")</f>
        <v>58.67</v>
      </c>
      <c r="H17" s="130">
        <f>_xlfn.IFNA($C$17+VLOOKUP(H$16,'PUNIndex e PUN per fascia'!$I:$M,2,FALSE),"")</f>
        <v>62.49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2.1</v>
      </c>
      <c r="D18" s="72"/>
      <c r="E18" s="134" t="s">
        <v>132</v>
      </c>
      <c r="F18" s="134" t="s">
        <v>132</v>
      </c>
      <c r="G18" s="134">
        <f>_xlfn.IFNA($C$18+VLOOKUP(G$16,'PUNIndex e PUN per fascia'!$I:$M,3,FALSE),"")</f>
        <v>68.72</v>
      </c>
      <c r="H18" s="134">
        <f>_xlfn.IFNA($C$18+VLOOKUP(H$16,'PUNIndex e PUN per fascia'!$I:$M,3,FALSE),"")</f>
        <v>64.72</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2.1</v>
      </c>
      <c r="D19" s="72"/>
      <c r="E19" s="138" t="s">
        <v>132</v>
      </c>
      <c r="F19" s="138" t="s">
        <v>132</v>
      </c>
      <c r="G19" s="138">
        <f>_xlfn.IFNA($C$19+VLOOKUP(G$16,'PUNIndex e PUN per fascia'!$I:$M,4,FALSE),"")</f>
        <v>64.81</v>
      </c>
      <c r="H19" s="138">
        <f>_xlfn.IFNA($C$19+VLOOKUP(H$16,'PUNIndex e PUN per fascia'!$I:$M,4,FALSE),"")</f>
        <v>69.809999999999988</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2.1</v>
      </c>
      <c r="D20" s="72"/>
      <c r="E20" s="142" t="s">
        <v>132</v>
      </c>
      <c r="F20" s="142" t="s">
        <v>132</v>
      </c>
      <c r="G20" s="142">
        <f>_xlfn.IFNA($C$20+VLOOKUP(G$16,'PUNIndex e PUN per fascia'!$I:$M,5,FALSE),"")</f>
        <v>47.5</v>
      </c>
      <c r="H20" s="142">
        <f>_xlfn.IFNA($C$20+VLOOKUP(H$16,'PUNIndex e PUN per fascia'!$I:$M,5,FALSE),"")</f>
        <v>56.47</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129</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2"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+SOMMARIO!A22</f>
        <v>Lotto 13: Campania</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111</v>
      </c>
      <c r="D11" s="217"/>
      <c r="E11" s="123"/>
      <c r="H11" s="72"/>
      <c r="I11" s="72"/>
      <c r="J11" s="72"/>
      <c r="K11" s="72"/>
      <c r="L11" s="72"/>
      <c r="M11" s="72"/>
      <c r="N11" s="72"/>
      <c r="O11" s="72"/>
      <c r="P11" s="72"/>
      <c r="Q11" s="72"/>
      <c r="R11" s="73"/>
    </row>
    <row r="12" spans="1:26" s="26" customFormat="1" ht="15.5" customHeight="1" x14ac:dyDescent="0.35">
      <c r="A12" s="215" t="s">
        <v>3</v>
      </c>
      <c r="B12" s="215"/>
      <c r="C12" s="216" t="s">
        <v>74</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6.81</v>
      </c>
      <c r="D17" s="72"/>
      <c r="E17" s="130">
        <f>_xlfn.IFNA($C$17+VLOOKUP(E$16,'PUNIndex e PUN per fascia'!$I:$M,2,FALSE),"")</f>
        <v>60.85</v>
      </c>
      <c r="F17" s="130">
        <f>_xlfn.IFNA($C$17+VLOOKUP(F$16,'PUNIndex e PUN per fascia'!$I:$M,2,FALSE),"")</f>
        <v>67.52</v>
      </c>
      <c r="G17" s="130">
        <f>_xlfn.IFNA($C$17+VLOOKUP(G$16,'PUNIndex e PUN per fascia'!$I:$M,2,FALSE),"")</f>
        <v>63.38</v>
      </c>
      <c r="H17" s="130">
        <f>_xlfn.IFNA($C$17+VLOOKUP(H$16,'PUNIndex e PUN per fascia'!$I:$M,2,FALSE),"")</f>
        <v>67.2</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6.81</v>
      </c>
      <c r="D18" s="72"/>
      <c r="E18" s="134">
        <f>_xlfn.IFNA($C$18+VLOOKUP(E$16,'PUNIndex e PUN per fascia'!$I:$M,3,FALSE),"")</f>
        <v>75.27</v>
      </c>
      <c r="F18" s="134">
        <f>_xlfn.IFNA($C$18+VLOOKUP(F$16,'PUNIndex e PUN per fascia'!$I:$M,3,FALSE),"")</f>
        <v>80.73</v>
      </c>
      <c r="G18" s="134">
        <f>_xlfn.IFNA($C$18+VLOOKUP(G$16,'PUNIndex e PUN per fascia'!$I:$M,3,FALSE),"")</f>
        <v>73.430000000000007</v>
      </c>
      <c r="H18" s="134">
        <f>_xlfn.IFNA($C$18+VLOOKUP(H$16,'PUNIndex e PUN per fascia'!$I:$M,3,FALSE),"")</f>
        <v>69.429999999999993</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6.81</v>
      </c>
      <c r="D19" s="72"/>
      <c r="E19" s="138">
        <f>_xlfn.IFNA($C$19+VLOOKUP(E$16,'PUNIndex e PUN per fascia'!$I:$M,4,FALSE),"")</f>
        <v>66.239999999999995</v>
      </c>
      <c r="F19" s="138">
        <f>_xlfn.IFNA($C$19+VLOOKUP(F$16,'PUNIndex e PUN per fascia'!$I:$M,4,FALSE),"")</f>
        <v>70.599999999999994</v>
      </c>
      <c r="G19" s="138">
        <f>_xlfn.IFNA($C$19+VLOOKUP(G$16,'PUNIndex e PUN per fascia'!$I:$M,4,FALSE),"")</f>
        <v>69.52</v>
      </c>
      <c r="H19" s="138">
        <f>_xlfn.IFNA($C$19+VLOOKUP(H$16,'PUNIndex e PUN per fascia'!$I:$M,4,FALSE),"")</f>
        <v>74.52</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6.81</v>
      </c>
      <c r="D20" s="72"/>
      <c r="E20" s="142">
        <f>_xlfn.IFNA($C$20+VLOOKUP(E$16,'PUNIndex e PUN per fascia'!$I:$M,5,FALSE),"")</f>
        <v>49.300000000000004</v>
      </c>
      <c r="F20" s="142">
        <f>_xlfn.IFNA($C$20+VLOOKUP(F$16,'PUNIndex e PUN per fascia'!$I:$M,5,FALSE),"")</f>
        <v>58.36</v>
      </c>
      <c r="G20" s="142">
        <f>_xlfn.IFNA($C$20+VLOOKUP(G$16,'PUNIndex e PUN per fascia'!$I:$M,5,FALSE),"")</f>
        <v>52.21</v>
      </c>
      <c r="H20" s="142">
        <f>_xlfn.IFNA($C$20+VLOOKUP(H$16,'PUNIndex e PUN per fascia'!$I:$M,5,FALSE),"")</f>
        <v>61.18</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112</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+SOMMARIO!A23</f>
        <v>Lotto 14: Puglia, Basilicata</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115</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2.2999999999999998</v>
      </c>
      <c r="D17" s="72"/>
      <c r="E17" s="130" t="s">
        <v>132</v>
      </c>
      <c r="F17" s="130" t="s">
        <v>132</v>
      </c>
      <c r="G17" s="130">
        <f>_xlfn.IFNA($C$17+VLOOKUP(G$16,'PUNIndex e PUN per fascia'!$I:$M,2,FALSE),"")</f>
        <v>58.87</v>
      </c>
      <c r="H17" s="130">
        <f>_xlfn.IFNA($C$17+VLOOKUP(H$16,'PUNIndex e PUN per fascia'!$I:$M,2,FALSE),"")</f>
        <v>62.69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2.2999999999999998</v>
      </c>
      <c r="D18" s="72"/>
      <c r="E18" s="134" t="s">
        <v>132</v>
      </c>
      <c r="F18" s="134" t="s">
        <v>132</v>
      </c>
      <c r="G18" s="134">
        <f>_xlfn.IFNA($C$18+VLOOKUP(G$16,'PUNIndex e PUN per fascia'!$I:$M,3,FALSE),"")</f>
        <v>68.92</v>
      </c>
      <c r="H18" s="134">
        <f>_xlfn.IFNA($C$18+VLOOKUP(H$16,'PUNIndex e PUN per fascia'!$I:$M,3,FALSE),"")</f>
        <v>64.92</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2.2999999999999998</v>
      </c>
      <c r="D19" s="72"/>
      <c r="E19" s="138" t="s">
        <v>132</v>
      </c>
      <c r="F19" s="138" t="s">
        <v>132</v>
      </c>
      <c r="G19" s="138">
        <f>_xlfn.IFNA($C$19+VLOOKUP(G$16,'PUNIndex e PUN per fascia'!$I:$M,4,FALSE),"")</f>
        <v>65.010000000000005</v>
      </c>
      <c r="H19" s="138">
        <f>_xlfn.IFNA($C$19+VLOOKUP(H$16,'PUNIndex e PUN per fascia'!$I:$M,4,FALSE),"")</f>
        <v>70.009999999999991</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2.2999999999999998</v>
      </c>
      <c r="D20" s="72"/>
      <c r="E20" s="142" t="s">
        <v>132</v>
      </c>
      <c r="F20" s="142" t="s">
        <v>132</v>
      </c>
      <c r="G20" s="142">
        <f>_xlfn.IFNA($C$20+VLOOKUP(G$16,'PUNIndex e PUN per fascia'!$I:$M,5,FALSE),"")</f>
        <v>47.699999999999996</v>
      </c>
      <c r="H20" s="142">
        <f>_xlfn.IFNA($C$20+VLOOKUP(H$16,'PUNIndex e PUN per fascia'!$I:$M,5,FALSE),"")</f>
        <v>56.669999999999995</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130</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C1"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+SOMMARIO!A24</f>
        <v xml:space="preserve">Lotto 15: Calabria </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115</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3.4</v>
      </c>
      <c r="D17" s="72"/>
      <c r="E17" s="130" t="s">
        <v>132</v>
      </c>
      <c r="F17" s="130" t="s">
        <v>132</v>
      </c>
      <c r="G17" s="130">
        <f>_xlfn.IFNA($C$17+VLOOKUP(G$16,'PUNIndex e PUN per fascia'!$I:$M,2,FALSE),"")</f>
        <v>59.97</v>
      </c>
      <c r="H17" s="130">
        <f>_xlfn.IFNA($C$17+VLOOKUP(H$16,'PUNIndex e PUN per fascia'!$I:$M,2,FALSE),"")</f>
        <v>63.79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3.4</v>
      </c>
      <c r="D18" s="72"/>
      <c r="E18" s="134" t="s">
        <v>132</v>
      </c>
      <c r="F18" s="134" t="s">
        <v>132</v>
      </c>
      <c r="G18" s="134">
        <f>_xlfn.IFNA($C$18+VLOOKUP(G$16,'PUNIndex e PUN per fascia'!$I:$M,3,FALSE),"")</f>
        <v>70.02000000000001</v>
      </c>
      <c r="H18" s="134">
        <f>_xlfn.IFNA($C$18+VLOOKUP(H$16,'PUNIndex e PUN per fascia'!$I:$M,3,FALSE),"")</f>
        <v>66.02</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3.4</v>
      </c>
      <c r="D19" s="72"/>
      <c r="E19" s="138" t="s">
        <v>132</v>
      </c>
      <c r="F19" s="138" t="s">
        <v>132</v>
      </c>
      <c r="G19" s="138">
        <f>_xlfn.IFNA($C$19+VLOOKUP(G$16,'PUNIndex e PUN per fascia'!$I:$M,4,FALSE),"")</f>
        <v>66.11</v>
      </c>
      <c r="H19" s="138">
        <f>_xlfn.IFNA($C$19+VLOOKUP(H$16,'PUNIndex e PUN per fascia'!$I:$M,4,FALSE),"")</f>
        <v>71.11</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3.4</v>
      </c>
      <c r="D20" s="72"/>
      <c r="E20" s="142" t="s">
        <v>132</v>
      </c>
      <c r="F20" s="142" t="s">
        <v>132</v>
      </c>
      <c r="G20" s="142">
        <f>_xlfn.IFNA($C$20+VLOOKUP(G$16,'PUNIndex e PUN per fascia'!$I:$M,5,FALSE),"")</f>
        <v>48.8</v>
      </c>
      <c r="H20" s="142">
        <f>_xlfn.IFNA($C$20+VLOOKUP(H$16,'PUNIndex e PUN per fascia'!$I:$M,5,FALSE),"")</f>
        <v>57.769999999999996</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131</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6"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+SOMMARIO!A25</f>
        <v>Lotto 16: Sicilia</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113</v>
      </c>
      <c r="D11" s="217"/>
      <c r="E11" s="123"/>
      <c r="H11" s="72"/>
      <c r="I11" s="72"/>
      <c r="J11" s="72"/>
      <c r="K11" s="72"/>
      <c r="L11" s="72"/>
      <c r="M11" s="72"/>
      <c r="N11" s="72"/>
      <c r="O11" s="72"/>
      <c r="P11" s="72"/>
      <c r="Q11" s="72"/>
      <c r="R11" s="73"/>
    </row>
    <row r="12" spans="1:26" s="26" customFormat="1" ht="15.5" customHeight="1" x14ac:dyDescent="0.35">
      <c r="A12" s="215" t="s">
        <v>3</v>
      </c>
      <c r="B12" s="215"/>
      <c r="C12" s="216" t="s">
        <v>74</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5">
      <c r="A16" s="124"/>
      <c r="B16" s="125" t="s">
        <v>68</v>
      </c>
      <c r="C16" s="126" t="s">
        <v>72</v>
      </c>
      <c r="D16" s="72"/>
      <c r="E16" s="148">
        <v>44166</v>
      </c>
      <c r="F16" s="148">
        <v>44197</v>
      </c>
      <c r="G16" s="148">
        <v>44228</v>
      </c>
      <c r="H16" s="148">
        <v>44256</v>
      </c>
      <c r="I16" s="148">
        <v>44287</v>
      </c>
      <c r="J16" s="148">
        <v>44317</v>
      </c>
      <c r="K16" s="148">
        <v>44348</v>
      </c>
      <c r="L16" s="148">
        <v>44378</v>
      </c>
      <c r="M16" s="148">
        <v>44409</v>
      </c>
      <c r="N16" s="148">
        <v>44440</v>
      </c>
      <c r="O16" s="148">
        <v>44470</v>
      </c>
      <c r="P16" s="148">
        <v>44501</v>
      </c>
      <c r="Q16" s="148">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4.16</v>
      </c>
      <c r="D17" s="72"/>
      <c r="E17" s="130">
        <f>_xlfn.IFNA($C$17+VLOOKUP(E$16,'PUNIndex e PUN per fascia'!$I:$M,2,FALSE),"")</f>
        <v>58.2</v>
      </c>
      <c r="F17" s="130">
        <f>_xlfn.IFNA($C$17+VLOOKUP(F$16,'PUNIndex e PUN per fascia'!$I:$M,2,FALSE),"")</f>
        <v>64.87</v>
      </c>
      <c r="G17" s="130">
        <f>_xlfn.IFNA($C$17+VLOOKUP(G$16,'PUNIndex e PUN per fascia'!$I:$M,2,FALSE),"")</f>
        <v>60.730000000000004</v>
      </c>
      <c r="H17" s="130">
        <f>_xlfn.IFNA($C$17+VLOOKUP(H$16,'PUNIndex e PUN per fascia'!$I:$M,2,FALSE),"")</f>
        <v>64.55</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4.16</v>
      </c>
      <c r="D18" s="72"/>
      <c r="E18" s="134">
        <f>_xlfn.IFNA($C$18+VLOOKUP(E$16,'PUNIndex e PUN per fascia'!$I:$M,3,FALSE),"")</f>
        <v>72.61999999999999</v>
      </c>
      <c r="F18" s="134">
        <f>_xlfn.IFNA($C$18+VLOOKUP(F$16,'PUNIndex e PUN per fascia'!$I:$M,3,FALSE),"")</f>
        <v>78.08</v>
      </c>
      <c r="G18" s="134">
        <f>_xlfn.IFNA($C$18+VLOOKUP(G$16,'PUNIndex e PUN per fascia'!$I:$M,3,FALSE),"")</f>
        <v>70.78</v>
      </c>
      <c r="H18" s="134">
        <f>_xlfn.IFNA($C$18+VLOOKUP(H$16,'PUNIndex e PUN per fascia'!$I:$M,3,FALSE),"")</f>
        <v>66.78</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4.16</v>
      </c>
      <c r="D19" s="72"/>
      <c r="E19" s="138">
        <f>_xlfn.IFNA($C$19+VLOOKUP(E$16,'PUNIndex e PUN per fascia'!$I:$M,4,FALSE),"")</f>
        <v>63.59</v>
      </c>
      <c r="F19" s="138">
        <f>_xlfn.IFNA($C$19+VLOOKUP(F$16,'PUNIndex e PUN per fascia'!$I:$M,4,FALSE),"")</f>
        <v>67.95</v>
      </c>
      <c r="G19" s="138">
        <f>_xlfn.IFNA($C$19+VLOOKUP(G$16,'PUNIndex e PUN per fascia'!$I:$M,4,FALSE),"")</f>
        <v>66.87</v>
      </c>
      <c r="H19" s="138">
        <f>_xlfn.IFNA($C$19+VLOOKUP(H$16,'PUNIndex e PUN per fascia'!$I:$M,4,FALSE),"")</f>
        <v>71.86999999999999</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4.16</v>
      </c>
      <c r="D20" s="72"/>
      <c r="E20" s="142">
        <f>_xlfn.IFNA($C$20+VLOOKUP(E$16,'PUNIndex e PUN per fascia'!$I:$M,5,FALSE),"")</f>
        <v>46.650000000000006</v>
      </c>
      <c r="F20" s="142">
        <f>_xlfn.IFNA($C$20+VLOOKUP(F$16,'PUNIndex e PUN per fascia'!$I:$M,5,FALSE),"")</f>
        <v>55.709999999999994</v>
      </c>
      <c r="G20" s="142">
        <f>_xlfn.IFNA($C$20+VLOOKUP(G$16,'PUNIndex e PUN per fascia'!$I:$M,5,FALSE),"")</f>
        <v>49.56</v>
      </c>
      <c r="H20" s="142">
        <f>_xlfn.IFNA($C$20+VLOOKUP(H$16,'PUNIndex e PUN per fascia'!$I:$M,5,FALSE),"")</f>
        <v>58.53</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114</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48576"/>
  <sheetViews>
    <sheetView showGridLines="0" topLeftCell="A6" zoomScale="70" zoomScaleNormal="70" workbookViewId="0">
      <selection activeCell="A7" sqref="A7:R7"/>
    </sheetView>
  </sheetViews>
  <sheetFormatPr defaultColWidth="8.90625" defaultRowHeight="14.5" x14ac:dyDescent="0.35"/>
  <cols>
    <col min="1" max="1" width="3.08984375" style="15" customWidth="1"/>
    <col min="2" max="2" width="25.08984375" style="15" customWidth="1"/>
    <col min="3" max="3" width="19.6328125" style="15" customWidth="1"/>
    <col min="4" max="4" width="2.36328125" style="15" customWidth="1"/>
    <col min="5" max="512" width="9.6328125" style="15" customWidth="1"/>
    <col min="513" max="16384" width="8.90625" style="15"/>
  </cols>
  <sheetData>
    <row r="1" spans="1:26" ht="17" customHeight="1" thickBot="1" x14ac:dyDescent="0.4">
      <c r="A1" s="88"/>
      <c r="B1" s="89"/>
      <c r="C1" s="90"/>
      <c r="D1" s="94"/>
      <c r="E1" s="95"/>
      <c r="F1" s="26"/>
      <c r="Q1" s="180" t="s">
        <v>22</v>
      </c>
      <c r="R1" s="181"/>
    </row>
    <row r="2" spans="1:26" ht="17" customHeight="1" thickBot="1" x14ac:dyDescent="0.4">
      <c r="A2" s="91"/>
      <c r="B2" s="92"/>
      <c r="C2" s="93"/>
      <c r="D2" s="96"/>
      <c r="E2" s="95"/>
      <c r="F2" s="26"/>
    </row>
    <row r="3" spans="1:26" ht="4.25" customHeight="1" thickBot="1" x14ac:dyDescent="0.4">
      <c r="A3" s="75"/>
      <c r="B3" s="76"/>
      <c r="C3" s="76"/>
      <c r="D3" s="97"/>
      <c r="E3" s="95"/>
      <c r="F3" s="26"/>
    </row>
    <row r="4" spans="1:26" ht="21" x14ac:dyDescent="0.35">
      <c r="A4" s="53" t="s">
        <v>97</v>
      </c>
      <c r="B4" s="53"/>
      <c r="D4" s="26"/>
      <c r="E4" s="26"/>
      <c r="F4" s="26"/>
    </row>
    <row r="5" spans="1:26" x14ac:dyDescent="0.35">
      <c r="A5" s="16" t="s">
        <v>7</v>
      </c>
      <c r="B5" s="16"/>
    </row>
    <row r="6" spans="1:26" ht="6" customHeight="1" x14ac:dyDescent="0.35"/>
    <row r="7" spans="1:26" ht="23" customHeight="1" x14ac:dyDescent="0.35">
      <c r="A7" s="213" t="s">
        <v>98</v>
      </c>
      <c r="B7" s="213"/>
      <c r="C7" s="213"/>
      <c r="D7" s="213"/>
      <c r="E7" s="213"/>
      <c r="F7" s="213"/>
      <c r="G7" s="213"/>
      <c r="H7" s="213"/>
      <c r="I7" s="213"/>
      <c r="J7" s="213"/>
      <c r="K7" s="213"/>
      <c r="L7" s="213"/>
      <c r="M7" s="213"/>
      <c r="N7" s="213"/>
      <c r="O7" s="213"/>
      <c r="P7" s="213"/>
      <c r="Q7" s="213"/>
      <c r="R7" s="214"/>
      <c r="S7" s="17"/>
    </row>
    <row r="8" spans="1:26" ht="8.4" customHeight="1" x14ac:dyDescent="0.35"/>
    <row r="9" spans="1:26" ht="23" customHeight="1" x14ac:dyDescent="0.35">
      <c r="A9" s="213" t="str">
        <f>+SOMMARIO!A26</f>
        <v>Lotto 17: Italia</v>
      </c>
      <c r="B9" s="213"/>
      <c r="C9" s="213"/>
      <c r="D9" s="213"/>
      <c r="E9" s="213"/>
      <c r="F9" s="213"/>
      <c r="G9" s="213"/>
      <c r="H9" s="213"/>
      <c r="I9" s="213"/>
      <c r="J9" s="213"/>
      <c r="K9" s="213"/>
      <c r="L9" s="213"/>
      <c r="M9" s="213"/>
      <c r="N9" s="213"/>
      <c r="O9" s="213"/>
      <c r="P9" s="213"/>
      <c r="Q9" s="213"/>
      <c r="R9" s="214"/>
      <c r="S9" s="17"/>
    </row>
    <row r="10" spans="1:26" s="26" customFormat="1" ht="9.65" customHeight="1" x14ac:dyDescent="0.35">
      <c r="B10" s="72"/>
      <c r="C10" s="72"/>
      <c r="D10" s="72"/>
      <c r="E10" s="72"/>
      <c r="F10" s="72"/>
      <c r="G10" s="72"/>
      <c r="H10" s="72"/>
      <c r="I10" s="72"/>
      <c r="J10" s="72"/>
      <c r="K10" s="72"/>
      <c r="L10" s="72"/>
      <c r="M10" s="72"/>
      <c r="N10" s="72"/>
      <c r="O10" s="72"/>
      <c r="P10" s="72"/>
      <c r="Q10" s="72"/>
      <c r="R10" s="72"/>
      <c r="S10" s="73"/>
    </row>
    <row r="11" spans="1:26" s="26" customFormat="1" ht="15.5" customHeight="1" x14ac:dyDescent="0.35">
      <c r="A11" s="215" t="s">
        <v>67</v>
      </c>
      <c r="B11" s="215"/>
      <c r="C11" s="216" t="s">
        <v>102</v>
      </c>
      <c r="D11" s="217"/>
      <c r="E11" s="123"/>
      <c r="H11" s="72"/>
      <c r="I11" s="72"/>
      <c r="J11" s="72"/>
      <c r="K11" s="72"/>
      <c r="L11" s="72"/>
      <c r="M11" s="72"/>
      <c r="N11" s="72"/>
      <c r="O11" s="72"/>
      <c r="P11" s="72"/>
      <c r="Q11" s="72"/>
      <c r="R11" s="73"/>
    </row>
    <row r="12" spans="1:26" s="26" customFormat="1" ht="15.5" customHeight="1" x14ac:dyDescent="0.35">
      <c r="A12" s="215" t="s">
        <v>3</v>
      </c>
      <c r="B12" s="215"/>
      <c r="C12" s="216" t="s">
        <v>103</v>
      </c>
      <c r="D12" s="217"/>
      <c r="E12" s="123"/>
      <c r="F12" s="72"/>
      <c r="G12" s="72"/>
      <c r="H12" s="72"/>
      <c r="I12" s="72"/>
      <c r="J12" s="72"/>
      <c r="K12" s="72"/>
      <c r="L12" s="72"/>
      <c r="M12" s="72"/>
      <c r="N12" s="72"/>
      <c r="O12" s="72"/>
      <c r="P12" s="72"/>
      <c r="Q12" s="72"/>
      <c r="R12" s="73"/>
    </row>
    <row r="13" spans="1:26" s="26" customFormat="1" x14ac:dyDescent="0.35">
      <c r="R13" s="73"/>
    </row>
    <row r="14" spans="1:26" s="26" customFormat="1" ht="16" thickBot="1" x14ac:dyDescent="0.4">
      <c r="D14" s="123"/>
      <c r="E14" s="123"/>
      <c r="F14" s="72"/>
      <c r="G14" s="72"/>
      <c r="H14" s="72"/>
      <c r="I14" s="72"/>
      <c r="J14" s="72"/>
      <c r="K14" s="72"/>
      <c r="L14" s="72"/>
      <c r="M14" s="72"/>
      <c r="N14" s="72"/>
      <c r="O14" s="72"/>
      <c r="P14" s="72"/>
      <c r="Q14" s="72"/>
    </row>
    <row r="15" spans="1:26" s="26" customFormat="1" ht="19" thickBot="1" x14ac:dyDescent="0.4">
      <c r="A15" s="210" t="s">
        <v>101</v>
      </c>
      <c r="B15" s="211"/>
      <c r="C15" s="212"/>
      <c r="D15" s="72"/>
    </row>
    <row r="16" spans="1:26" s="26" customFormat="1" ht="34.25" customHeight="1" x14ac:dyDescent="0.3">
      <c r="A16" s="124"/>
      <c r="B16" s="125" t="s">
        <v>68</v>
      </c>
      <c r="C16" s="126" t="s">
        <v>72</v>
      </c>
      <c r="D16" s="72"/>
      <c r="E16" s="147">
        <v>44166</v>
      </c>
      <c r="F16" s="147">
        <v>44197</v>
      </c>
      <c r="G16" s="147">
        <v>44228</v>
      </c>
      <c r="H16" s="147">
        <v>44256</v>
      </c>
      <c r="I16" s="147">
        <v>44287</v>
      </c>
      <c r="J16" s="147">
        <v>44317</v>
      </c>
      <c r="K16" s="147">
        <v>44348</v>
      </c>
      <c r="L16" s="147">
        <v>44378</v>
      </c>
      <c r="M16" s="147">
        <v>44409</v>
      </c>
      <c r="N16" s="147">
        <v>44440</v>
      </c>
      <c r="O16" s="147">
        <v>44470</v>
      </c>
      <c r="P16" s="147">
        <v>44501</v>
      </c>
      <c r="Q16" s="147">
        <v>44531</v>
      </c>
      <c r="R16" s="26" t="str">
        <f>_xlfn.IFNA($C$17+VLOOKUP(R$14,'PUNIndex e PUN per fascia'!$I:$M,2,FALSE),"")</f>
        <v/>
      </c>
      <c r="S16" s="26" t="str">
        <f>_xlfn.IFNA($C$17+VLOOKUP(S$14,'PUNIndex e PUN per fascia'!$I:$M,2,FALSE),"")</f>
        <v/>
      </c>
      <c r="T16" s="26" t="str">
        <f>_xlfn.IFNA($C$17+VLOOKUP(T$14,'PUNIndex e PUN per fascia'!$I:$M,2,FALSE),"")</f>
        <v/>
      </c>
      <c r="U16" s="26" t="str">
        <f>_xlfn.IFNA($C$17+VLOOKUP(U$14,'PUNIndex e PUN per fascia'!$I:$M,2,FALSE),"")</f>
        <v/>
      </c>
      <c r="V16" s="26" t="str">
        <f>_xlfn.IFNA($C$17+VLOOKUP(V$14,'PUNIndex e PUN per fascia'!$I:$M,2,FALSE),"")</f>
        <v/>
      </c>
      <c r="W16" s="26" t="str">
        <f>_xlfn.IFNA($C$17+VLOOKUP(W$14,'PUNIndex e PUN per fascia'!$I:$M,2,FALSE),"")</f>
        <v/>
      </c>
      <c r="X16" s="26" t="str">
        <f>_xlfn.IFNA($C$17+VLOOKUP(X$14,'PUNIndex e PUN per fascia'!$I:$M,2,FALSE),"")</f>
        <v/>
      </c>
      <c r="Y16" s="26" t="str">
        <f>_xlfn.IFNA($C$17+VLOOKUP(Y$14,'PUNIndex e PUN per fascia'!$I:$M,2,FALSE),"")</f>
        <v/>
      </c>
      <c r="Z16" s="26" t="str">
        <f>_xlfn.IFNA($C$17+VLOOKUP(Z$14,'PUNIndex e PUN per fascia'!$I:$M,2,FALSE),"")</f>
        <v/>
      </c>
    </row>
    <row r="17" spans="1:19" s="26" customFormat="1" ht="25.25" customHeight="1" x14ac:dyDescent="0.35">
      <c r="A17" s="127"/>
      <c r="B17" s="128" t="s">
        <v>69</v>
      </c>
      <c r="C17" s="129">
        <v>2</v>
      </c>
      <c r="D17" s="72"/>
      <c r="E17" s="130">
        <f>_xlfn.IFNA($C$17+VLOOKUP(E$16,'PUNIndex e PUN per fascia'!$I:$M,2,FALSE),"")</f>
        <v>56.04</v>
      </c>
      <c r="F17" s="130">
        <f>_xlfn.IFNA($C$17+VLOOKUP(F$16,'PUNIndex e PUN per fascia'!$I:$M,2,FALSE),"")</f>
        <v>62.71</v>
      </c>
      <c r="G17" s="130">
        <f>_xlfn.IFNA($C$17+VLOOKUP(G$16,'PUNIndex e PUN per fascia'!$I:$M,2,FALSE),"")</f>
        <v>58.57</v>
      </c>
      <c r="H17" s="130">
        <f>_xlfn.IFNA($C$17+VLOOKUP(H$16,'PUNIndex e PUN per fascia'!$I:$M,2,FALSE),"")</f>
        <v>62.39</v>
      </c>
      <c r="I17" s="130" t="str">
        <f>_xlfn.IFNA($C$17+VLOOKUP(I$16,'PUNIndex e PUN per fascia'!$I:$M,2,FALSE),"")</f>
        <v/>
      </c>
      <c r="J17" s="130" t="str">
        <f>_xlfn.IFNA($C$17+VLOOKUP(J$16,'PUNIndex e PUN per fascia'!$I:$M,2,FALSE),"")</f>
        <v/>
      </c>
      <c r="K17" s="130" t="str">
        <f>_xlfn.IFNA($C$17+VLOOKUP(K$16,'PUNIndex e PUN per fascia'!$I:$M,2,FALSE),"")</f>
        <v/>
      </c>
      <c r="L17" s="130" t="str">
        <f>_xlfn.IFNA($C$17+VLOOKUP(L$16,'PUNIndex e PUN per fascia'!$I:$M,2,FALSE),"")</f>
        <v/>
      </c>
      <c r="M17" s="130" t="str">
        <f>_xlfn.IFNA($C$17+VLOOKUP(M$16,'PUNIndex e PUN per fascia'!$I:$M,2,FALSE),"")</f>
        <v/>
      </c>
      <c r="N17" s="130" t="str">
        <f>_xlfn.IFNA($C$17+VLOOKUP(N$16,'PUNIndex e PUN per fascia'!$I:$M,2,FALSE),"")</f>
        <v/>
      </c>
      <c r="O17" s="130" t="str">
        <f>_xlfn.IFNA($C$17+VLOOKUP(O$16,'PUNIndex e PUN per fascia'!$I:$M,2,FALSE),"")</f>
        <v/>
      </c>
      <c r="P17" s="130" t="str">
        <f>_xlfn.IFNA($C$17+VLOOKUP(P$16,'PUNIndex e PUN per fascia'!$I:$M,2,FALSE),"")</f>
        <v/>
      </c>
      <c r="Q17" s="130" t="str">
        <f>_xlfn.IFNA($C$17+VLOOKUP(Q$16,'PUNIndex e PUN per fascia'!$I:$M,2,FALSE),"")</f>
        <v/>
      </c>
    </row>
    <row r="18" spans="1:19" s="26" customFormat="1" ht="25.25" customHeight="1" x14ac:dyDescent="0.35">
      <c r="A18" s="131"/>
      <c r="B18" s="132" t="s">
        <v>30</v>
      </c>
      <c r="C18" s="133">
        <f>+C17</f>
        <v>2</v>
      </c>
      <c r="D18" s="72"/>
      <c r="E18" s="134">
        <f>_xlfn.IFNA($C$18+VLOOKUP(E$16,'PUNIndex e PUN per fascia'!$I:$M,3,FALSE),"")</f>
        <v>70.459999999999994</v>
      </c>
      <c r="F18" s="134">
        <f>_xlfn.IFNA($C$18+VLOOKUP(F$16,'PUNIndex e PUN per fascia'!$I:$M,3,FALSE),"")</f>
        <v>75.92</v>
      </c>
      <c r="G18" s="134">
        <f>_xlfn.IFNA($C$18+VLOOKUP(G$16,'PUNIndex e PUN per fascia'!$I:$M,3,FALSE),"")</f>
        <v>68.62</v>
      </c>
      <c r="H18" s="134">
        <f>_xlfn.IFNA($C$18+VLOOKUP(H$16,'PUNIndex e PUN per fascia'!$I:$M,3,FALSE),"")</f>
        <v>64.62</v>
      </c>
      <c r="I18" s="134" t="str">
        <f>_xlfn.IFNA($C$18+VLOOKUP(I$16,'PUNIndex e PUN per fascia'!$I:$M,3,FALSE),"")</f>
        <v/>
      </c>
      <c r="J18" s="134" t="str">
        <f>_xlfn.IFNA($C$18+VLOOKUP(J$16,'PUNIndex e PUN per fascia'!$I:$M,3,FALSE),"")</f>
        <v/>
      </c>
      <c r="K18" s="134" t="str">
        <f>_xlfn.IFNA($C$18+VLOOKUP(K$16,'PUNIndex e PUN per fascia'!$I:$M,3,FALSE),"")</f>
        <v/>
      </c>
      <c r="L18" s="134" t="str">
        <f>_xlfn.IFNA($C$18+VLOOKUP(L$16,'PUNIndex e PUN per fascia'!$I:$M,3,FALSE),"")</f>
        <v/>
      </c>
      <c r="M18" s="134" t="str">
        <f>_xlfn.IFNA($C$18+VLOOKUP(M$16,'PUNIndex e PUN per fascia'!$I:$M,3,FALSE),"")</f>
        <v/>
      </c>
      <c r="N18" s="134" t="str">
        <f>_xlfn.IFNA($C$18+VLOOKUP(N$16,'PUNIndex e PUN per fascia'!$I:$M,3,FALSE),"")</f>
        <v/>
      </c>
      <c r="O18" s="134" t="str">
        <f>_xlfn.IFNA($C$18+VLOOKUP(O$16,'PUNIndex e PUN per fascia'!$I:$M,3,FALSE),"")</f>
        <v/>
      </c>
      <c r="P18" s="134" t="str">
        <f>_xlfn.IFNA($C$18+VLOOKUP(P$16,'PUNIndex e PUN per fascia'!$I:$M,3,FALSE),"")</f>
        <v/>
      </c>
      <c r="Q18" s="134" t="str">
        <f>_xlfn.IFNA($C$18+VLOOKUP(Q$16,'PUNIndex e PUN per fascia'!$I:$M,3,FALSE),"")</f>
        <v/>
      </c>
    </row>
    <row r="19" spans="1:19" s="26" customFormat="1" ht="25.25" customHeight="1" x14ac:dyDescent="0.35">
      <c r="A19" s="135"/>
      <c r="B19" s="136" t="s">
        <v>31</v>
      </c>
      <c r="C19" s="137">
        <f>+C17</f>
        <v>2</v>
      </c>
      <c r="D19" s="72"/>
      <c r="E19" s="138">
        <f>_xlfn.IFNA($C$19+VLOOKUP(E$16,'PUNIndex e PUN per fascia'!$I:$M,4,FALSE),"")</f>
        <v>61.43</v>
      </c>
      <c r="F19" s="138">
        <f>_xlfn.IFNA($C$19+VLOOKUP(F$16,'PUNIndex e PUN per fascia'!$I:$M,4,FALSE),"")</f>
        <v>65.789999999999992</v>
      </c>
      <c r="G19" s="138">
        <f>_xlfn.IFNA($C$19+VLOOKUP(G$16,'PUNIndex e PUN per fascia'!$I:$M,4,FALSE),"")</f>
        <v>64.710000000000008</v>
      </c>
      <c r="H19" s="138">
        <f>_xlfn.IFNA($C$19+VLOOKUP(H$16,'PUNIndex e PUN per fascia'!$I:$M,4,FALSE),"")</f>
        <v>69.709999999999994</v>
      </c>
      <c r="I19" s="138" t="str">
        <f>_xlfn.IFNA($C$19+VLOOKUP(I$16,'PUNIndex e PUN per fascia'!$I:$M,4,FALSE),"")</f>
        <v/>
      </c>
      <c r="J19" s="138" t="str">
        <f>_xlfn.IFNA($C$19+VLOOKUP(J$16,'PUNIndex e PUN per fascia'!$I:$M,4,FALSE),"")</f>
        <v/>
      </c>
      <c r="K19" s="138" t="str">
        <f>_xlfn.IFNA($C$19+VLOOKUP(K$16,'PUNIndex e PUN per fascia'!$I:$M,4,FALSE),"")</f>
        <v/>
      </c>
      <c r="L19" s="138" t="str">
        <f>_xlfn.IFNA($C$19+VLOOKUP(L$16,'PUNIndex e PUN per fascia'!$I:$M,4,FALSE),"")</f>
        <v/>
      </c>
      <c r="M19" s="138" t="str">
        <f>_xlfn.IFNA($C$19+VLOOKUP(M$16,'PUNIndex e PUN per fascia'!$I:$M,4,FALSE),"")</f>
        <v/>
      </c>
      <c r="N19" s="138" t="str">
        <f>_xlfn.IFNA($C$19+VLOOKUP(N$16,'PUNIndex e PUN per fascia'!$I:$M,4,FALSE),"")</f>
        <v/>
      </c>
      <c r="O19" s="138" t="str">
        <f>_xlfn.IFNA($C$19+VLOOKUP(O$16,'PUNIndex e PUN per fascia'!$I:$M,4,FALSE),"")</f>
        <v/>
      </c>
      <c r="P19" s="138" t="str">
        <f>_xlfn.IFNA($C$19+VLOOKUP(P$16,'PUNIndex e PUN per fascia'!$I:$M,4,FALSE),"")</f>
        <v/>
      </c>
      <c r="Q19" s="138" t="str">
        <f>_xlfn.IFNA($C$19+VLOOKUP(Q$16,'PUNIndex e PUN per fascia'!$I:$M,4,FALSE),"")</f>
        <v/>
      </c>
    </row>
    <row r="20" spans="1:19" s="26" customFormat="1" ht="16" thickBot="1" x14ac:dyDescent="0.4">
      <c r="A20" s="139"/>
      <c r="B20" s="140" t="s">
        <v>32</v>
      </c>
      <c r="C20" s="141">
        <f>+C17</f>
        <v>2</v>
      </c>
      <c r="D20" s="72"/>
      <c r="E20" s="142">
        <f>_xlfn.IFNA($C$20+VLOOKUP(E$16,'PUNIndex e PUN per fascia'!$I:$M,5,FALSE),"")</f>
        <v>44.49</v>
      </c>
      <c r="F20" s="142">
        <f>_xlfn.IFNA($C$20+VLOOKUP(F$16,'PUNIndex e PUN per fascia'!$I:$M,5,FALSE),"")</f>
        <v>53.55</v>
      </c>
      <c r="G20" s="142">
        <f>_xlfn.IFNA($C$20+VLOOKUP(G$16,'PUNIndex e PUN per fascia'!$I:$M,5,FALSE),"")</f>
        <v>47.4</v>
      </c>
      <c r="H20" s="142">
        <f>_xlfn.IFNA($C$20+VLOOKUP(H$16,'PUNIndex e PUN per fascia'!$I:$M,5,FALSE),"")</f>
        <v>56.37</v>
      </c>
      <c r="I20" s="142" t="str">
        <f>_xlfn.IFNA($C$20+VLOOKUP(I$16,'PUNIndex e PUN per fascia'!$I:$M,5,FALSE),"")</f>
        <v/>
      </c>
      <c r="J20" s="142" t="str">
        <f>_xlfn.IFNA($C$20+VLOOKUP(J$16,'PUNIndex e PUN per fascia'!$I:$M,5,FALSE),"")</f>
        <v/>
      </c>
      <c r="K20" s="142" t="str">
        <f>_xlfn.IFNA($C$20+VLOOKUP(K$16,'PUNIndex e PUN per fascia'!$I:$M,5,FALSE),"")</f>
        <v/>
      </c>
      <c r="L20" s="142" t="str">
        <f>_xlfn.IFNA($C$20+VLOOKUP(L$16,'PUNIndex e PUN per fascia'!$I:$M,5,FALSE),"")</f>
        <v/>
      </c>
      <c r="M20" s="142" t="str">
        <f>_xlfn.IFNA($C$20+VLOOKUP(M$16,'PUNIndex e PUN per fascia'!$I:$M,5,FALSE),"")</f>
        <v/>
      </c>
      <c r="N20" s="142" t="str">
        <f>_xlfn.IFNA($C$20+VLOOKUP(N$16,'PUNIndex e PUN per fascia'!$I:$M,5,FALSE),"")</f>
        <v/>
      </c>
      <c r="O20" s="142" t="str">
        <f>_xlfn.IFNA($C$20+VLOOKUP(O$16,'PUNIndex e PUN per fascia'!$I:$M,5,FALSE),"")</f>
        <v/>
      </c>
      <c r="P20" s="142" t="str">
        <f>_xlfn.IFNA($C$20+VLOOKUP(P$16,'PUNIndex e PUN per fascia'!$I:$M,5,FALSE),"")</f>
        <v/>
      </c>
      <c r="Q20" s="142" t="str">
        <f>_xlfn.IFNA($C$20+VLOOKUP(Q$16,'PUNIndex e PUN per fascia'!$I:$M,5,FALSE),"")</f>
        <v/>
      </c>
    </row>
    <row r="21" spans="1:19" s="26" customFormat="1" ht="15.5" x14ac:dyDescent="0.35">
      <c r="A21" s="143" t="s">
        <v>104</v>
      </c>
      <c r="B21" s="144"/>
      <c r="C21" s="144"/>
      <c r="D21" s="144"/>
      <c r="E21" s="144"/>
      <c r="F21" s="144"/>
      <c r="G21" s="144"/>
      <c r="H21" s="144"/>
      <c r="I21" s="144"/>
      <c r="J21" s="144"/>
      <c r="K21" s="144"/>
      <c r="L21" s="144"/>
      <c r="M21" s="144"/>
      <c r="N21" s="144"/>
      <c r="O21" s="144"/>
      <c r="P21" s="144"/>
      <c r="Q21" s="144"/>
      <c r="R21" s="72"/>
      <c r="S21" s="73"/>
    </row>
    <row r="22" spans="1:19" ht="15.5" customHeight="1" x14ac:dyDescent="0.35"/>
    <row r="23" spans="1:19" ht="15.5" customHeight="1" x14ac:dyDescent="0.35"/>
    <row r="24" spans="1:19" ht="15.5" customHeight="1" x14ac:dyDescent="0.35"/>
    <row r="25" spans="1:19" ht="15.5" customHeight="1" x14ac:dyDescent="0.35"/>
    <row r="26" spans="1:19" ht="15.5" customHeight="1" x14ac:dyDescent="0.35"/>
    <row r="27" spans="1:19" ht="15.5" customHeight="1" x14ac:dyDescent="0.35"/>
    <row r="1048576" spans="9:9" x14ac:dyDescent="0.35">
      <c r="I1048576" s="145"/>
    </row>
  </sheetData>
  <mergeCells count="8">
    <mergeCell ref="A15:C15"/>
    <mergeCell ref="Q1:R1"/>
    <mergeCell ref="A7:R7"/>
    <mergeCell ref="A9:R9"/>
    <mergeCell ref="A11:B11"/>
    <mergeCell ref="C11:D11"/>
    <mergeCell ref="A12:B12"/>
    <mergeCell ref="C12:D12"/>
  </mergeCells>
  <hyperlinks>
    <hyperlink ref="Q1:R1" location="SOMMARIO!A1" display="torna al SOMMARIO"/>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22</vt:i4>
      </vt:variant>
    </vt:vector>
  </HeadingPairs>
  <TitlesOfParts>
    <vt:vector size="22" baseType="lpstr">
      <vt:lpstr>SOMMARIO</vt:lpstr>
      <vt:lpstr>OPZIONE VERDE</vt:lpstr>
      <vt:lpstr>BASI D'ASTA e PERDITE DI RETE</vt:lpstr>
      <vt:lpstr>PUNIndex e PUN per fascia</vt:lpstr>
      <vt:lpstr>FASCE ORARIE</vt:lpstr>
      <vt:lpstr>Lotto 1</vt:lpstr>
      <vt:lpstr>Lotto 2</vt:lpstr>
      <vt:lpstr>Lotto 3</vt:lpstr>
      <vt:lpstr>Lotto 4</vt:lpstr>
      <vt:lpstr>Lotto 5</vt:lpstr>
      <vt:lpstr>Lotto 6</vt:lpstr>
      <vt:lpstr>Lotto 7</vt:lpstr>
      <vt:lpstr>Lotto 8</vt:lpstr>
      <vt:lpstr>Lotto 9</vt:lpstr>
      <vt:lpstr>Lotto 10</vt:lpstr>
      <vt:lpstr>Lotto 11</vt:lpstr>
      <vt:lpstr>Lotto12</vt:lpstr>
      <vt:lpstr>Lotto13</vt:lpstr>
      <vt:lpstr>Lotto14</vt:lpstr>
      <vt:lpstr>Lotto15</vt:lpstr>
      <vt:lpstr>Lotto16</vt:lpstr>
      <vt:lpstr>Lotto17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2018-04-20T07:49:07Z</cp:lastPrinted>
  <dcterms:created xsi:type="dcterms:W3CDTF">2018-04-19T13:03:19Z</dcterms:created>
  <dcterms:modified xsi:type="dcterms:W3CDTF">2021-04-06T10:55:12Z</dcterms:modified>
</cp:coreProperties>
</file>